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ева\Desktop\2021г проект\ДОМОЖИРОВО\для отправки Оли\"/>
    </mc:Choice>
  </mc:AlternateContent>
  <bookViews>
    <workbookView xWindow="0" yWindow="0" windowWidth="28800" windowHeight="12435" activeTab="2"/>
  </bookViews>
  <sheets>
    <sheet name="прил 2 " sheetId="14" r:id="rId1"/>
    <sheet name="Приложение 3 " sheetId="13" r:id="rId2"/>
    <sheet name="приложение 4  " sheetId="16" r:id="rId3"/>
  </sheets>
  <calcPr calcId="152511"/>
</workbook>
</file>

<file path=xl/calcChain.xml><?xml version="1.0" encoding="utf-8"?>
<calcChain xmlns="http://schemas.openxmlformats.org/spreadsheetml/2006/main">
  <c r="H26" i="14" l="1"/>
  <c r="B8" i="16" l="1"/>
  <c r="B6" i="16" l="1"/>
  <c r="C26" i="14" l="1"/>
  <c r="H23" i="16"/>
  <c r="H21" i="16"/>
  <c r="H8" i="16"/>
  <c r="H9" i="16" s="1"/>
  <c r="G8" i="16"/>
  <c r="F8" i="16"/>
  <c r="E8" i="16"/>
  <c r="E6" i="16" s="1"/>
  <c r="E23" i="16" s="1"/>
  <c r="D8" i="16"/>
  <c r="D6" i="16" s="1"/>
  <c r="C8" i="16"/>
  <c r="C6" i="16" s="1"/>
  <c r="C23" i="16" s="1"/>
  <c r="B21" i="16"/>
  <c r="I26" i="14"/>
  <c r="G26" i="14"/>
  <c r="F26" i="14"/>
  <c r="E26" i="14"/>
  <c r="D26" i="14"/>
  <c r="I25" i="14"/>
  <c r="H25" i="14"/>
  <c r="G25" i="14"/>
  <c r="F25" i="14"/>
  <c r="E25" i="14"/>
  <c r="D25" i="14"/>
  <c r="E15" i="14"/>
  <c r="D15" i="14"/>
  <c r="I27" i="14" l="1"/>
  <c r="G27" i="14"/>
  <c r="E27" i="14"/>
  <c r="C9" i="16"/>
  <c r="E9" i="16"/>
  <c r="D27" i="14"/>
  <c r="F27" i="14"/>
  <c r="H27" i="14"/>
  <c r="D7" i="16"/>
  <c r="B9" i="16"/>
  <c r="D9" i="16"/>
  <c r="C7" i="16"/>
  <c r="E7" i="16"/>
  <c r="F6" i="16"/>
  <c r="D21" i="16"/>
  <c r="D23" i="16"/>
  <c r="C21" i="16"/>
  <c r="E21" i="16"/>
  <c r="G23" i="16" l="1"/>
  <c r="H7" i="16"/>
  <c r="G7" i="16"/>
  <c r="G9" i="16"/>
  <c r="G21" i="16"/>
  <c r="I15" i="14"/>
  <c r="H15" i="14"/>
  <c r="G15" i="14"/>
  <c r="F15" i="14"/>
  <c r="F16" i="14" s="1"/>
  <c r="D16" i="14"/>
  <c r="I9" i="14"/>
  <c r="I7" i="14" s="1"/>
  <c r="H9" i="14"/>
  <c r="H7" i="14" s="1"/>
  <c r="G9" i="14"/>
  <c r="F9" i="14"/>
  <c r="F7" i="14" s="1"/>
  <c r="E9" i="14"/>
  <c r="E7" i="14" s="1"/>
  <c r="D9" i="14"/>
  <c r="C9" i="14"/>
  <c r="C7" i="14" s="1"/>
  <c r="F7" i="16" l="1"/>
  <c r="F23" i="16"/>
  <c r="F9" i="16"/>
  <c r="F21" i="16"/>
  <c r="C6" i="14"/>
  <c r="C28" i="14" s="1"/>
  <c r="I16" i="14"/>
  <c r="G6" i="14"/>
  <c r="G28" i="14" s="1"/>
  <c r="H16" i="14"/>
  <c r="G16" i="14"/>
  <c r="I6" i="14"/>
  <c r="I28" i="14" s="1"/>
  <c r="H6" i="14"/>
  <c r="H28" i="14" s="1"/>
  <c r="I8" i="14"/>
  <c r="F6" i="14"/>
  <c r="F28" i="14" s="1"/>
  <c r="E6" i="14"/>
  <c r="E28" i="14" s="1"/>
  <c r="F8" i="14"/>
  <c r="D6" i="14"/>
  <c r="D28" i="14" s="1"/>
  <c r="E16" i="14"/>
  <c r="D7" i="14"/>
  <c r="D8" i="14" s="1"/>
  <c r="G7" i="14"/>
  <c r="G8" i="14" s="1"/>
  <c r="C10" i="13"/>
  <c r="C11" i="13" s="1"/>
  <c r="H8" i="14" l="1"/>
  <c r="E8" i="14"/>
  <c r="D10" i="13"/>
  <c r="E10" i="13"/>
  <c r="F10" i="13"/>
  <c r="G10" i="13"/>
  <c r="H10" i="13"/>
  <c r="I10" i="13"/>
  <c r="J10" i="13"/>
  <c r="D13" i="13" l="1"/>
  <c r="C13" i="13"/>
  <c r="D11" i="13"/>
  <c r="B10" i="13"/>
  <c r="B11" i="13" s="1"/>
  <c r="D9" i="13"/>
  <c r="C9" i="13"/>
  <c r="B9" i="13"/>
  <c r="D7" i="13"/>
  <c r="C7" i="13"/>
  <c r="B7" i="13"/>
  <c r="J9" i="13" l="1"/>
  <c r="J7" i="13"/>
  <c r="J13" i="13"/>
  <c r="J11" i="13"/>
  <c r="H13" i="13"/>
  <c r="H11" i="13"/>
  <c r="H9" i="13"/>
  <c r="H7" i="13"/>
  <c r="F9" i="13"/>
  <c r="F7" i="13"/>
  <c r="F13" i="13"/>
  <c r="F11" i="13"/>
  <c r="I7" i="13"/>
  <c r="I9" i="13"/>
  <c r="I13" i="13"/>
  <c r="I11" i="13"/>
  <c r="G13" i="13"/>
  <c r="G11" i="13"/>
  <c r="G7" i="13"/>
  <c r="G9" i="13"/>
  <c r="E7" i="13"/>
  <c r="E11" i="13"/>
  <c r="E13" i="13"/>
  <c r="E9" i="13"/>
</calcChain>
</file>

<file path=xl/sharedStrings.xml><?xml version="1.0" encoding="utf-8"?>
<sst xmlns="http://schemas.openxmlformats.org/spreadsheetml/2006/main" count="100" uniqueCount="66">
  <si>
    <t>Показатель</t>
  </si>
  <si>
    <t>2018 год</t>
  </si>
  <si>
    <t>2019 год</t>
  </si>
  <si>
    <t>2020 год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</si>
  <si>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</si>
  <si>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</si>
  <si>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</si>
  <si>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</si>
  <si>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</si>
  <si>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</si>
  <si>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</si>
  <si>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</si>
  <si>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</si>
  <si>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</si>
  <si>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</si>
  <si>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</si>
  <si>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</si>
  <si>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</si>
  <si>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</si>
  <si>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2014 год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</si>
  <si>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</si>
  <si>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</si>
  <si>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</si>
  <si>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</si>
  <si>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</si>
  <si>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</si>
  <si>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</si>
  <si>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</si>
  <si>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</si>
  <si>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</si>
  <si>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</si>
  <si>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</si>
  <si>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</si>
  <si>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</si>
  <si>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Приложение 2</t>
  </si>
  <si>
    <t>Приложение 3</t>
  </si>
  <si>
    <t>Приложение 4</t>
  </si>
  <si>
    <t>Налоги на имущество</t>
  </si>
  <si>
    <t>Прочие налоговые доходы</t>
  </si>
  <si>
    <t>млн. руб.</t>
  </si>
  <si>
    <t>Оборот организаций, млн.рублей</t>
  </si>
  <si>
    <t xml:space="preserve">в % к обороту организаций                    </t>
  </si>
  <si>
    <t>Муниципальный долг</t>
  </si>
  <si>
    <t>В том числе:</t>
  </si>
  <si>
    <t>Муниципальная программа  «Реализация проектов местных инициатив граждан в Доможировском сельском поселении Лодейнопольского муниципального района Ленинградской области»</t>
  </si>
  <si>
    <t>Муниципальная программа «Развитие   автомобильных дорог   Доможировского сельского поселения»</t>
  </si>
  <si>
    <t>Муниципальная программа               «Обеспечение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поселении»</t>
  </si>
  <si>
    <t>Муниципальная программа «Развитие культуры в Доможировском сельском поселении»</t>
  </si>
  <si>
    <t>Муниципальная программа «Обеспечение качественным  жильем граждан на территории Доможировского сельского поселения»</t>
  </si>
  <si>
    <t>Муниципальная программа «Борьба с борщевиком Сосновского на территории Доможировского сельского поселения»</t>
  </si>
  <si>
    <t xml:space="preserve">Муниципальная программа «Правовое просвещение населения Доможировского
сельского поселения 
в жилищно-коммунальной сфере»
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</si>
  <si>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</si>
  <si>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к бюджетному прогнозу</t>
  </si>
  <si>
    <t>Муниципальная программа «Реализация  инициативных предложений граждан  на части территории   д.Доможирово»</t>
  </si>
  <si>
    <t>Основные параметры бюджета Доможировского сельского  поселения на период до 2025 года</t>
  </si>
  <si>
    <t>2023 год</t>
  </si>
  <si>
    <t>2024 год</t>
  </si>
  <si>
    <t>2025 год</t>
  </si>
  <si>
    <t xml:space="preserve">
Прогноз основных характеристик бюджета Доможировского сельского   поселения на период до 2025 года
</t>
  </si>
  <si>
    <t>2018 год (факт)</t>
  </si>
  <si>
    <t>Показатели финансового обеспечения муниципальных программ Доможировского сельского  поселения на период до 2025 года</t>
  </si>
  <si>
    <t>2019 год (факт)</t>
  </si>
  <si>
    <t>2019 год  (факт)</t>
  </si>
  <si>
    <t>2019 год           (факт)</t>
  </si>
  <si>
    <t>Муниципальная программа "Благоустройство территории Доможировского сельского поселения"</t>
  </si>
  <si>
    <t>2020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</si>
</sst>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5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8" fillId="0" borderId="0" xfId="0" applyFont="1"/>
    <xf numFmtId="0" fontId="9" fillId="0" borderId="0" xfId="0" applyFont="1"/>
    <xf numFmtId="164" fontId="1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64" fontId="10" fillId="3" borderId="0" xfId="0" applyNumberFormat="1" applyFont="1" applyFill="1"/>
    <xf numFmtId="164" fontId="10" fillId="0" borderId="0" xfId="0" applyNumberFormat="1" applyFont="1"/>
    <xf numFmtId="164" fontId="1" fillId="0" borderId="1" xfId="1" applyNumberFormat="1" applyFont="1" applyBorder="1" applyAlignment="1" applyProtection="1">
      <alignment horizontal="center" vertical="top" wrapText="1"/>
    </xf>
    <xf numFmtId="164" fontId="1" fillId="0" borderId="1" xfId="1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E28" sqref="E28"/>
    </sheetView>
  </sheetViews>
  <sheetFormatPr defaultColWidth="9.140625" defaultRowHeight="15" x14ac:dyDescent="0.25"/>
  <cols>
    <col min="1" max="1" width="37" style="1" customWidth="1"/>
    <col min="2" max="2" width="12.85546875" style="1" hidden="1" customWidth="1"/>
    <col min="3" max="3" width="12.7109375" style="1" bestFit="1" customWidth="1"/>
    <col min="4" max="4" width="13" style="1" customWidth="1"/>
    <col min="5" max="5" width="13.28515625" style="1" customWidth="1"/>
    <col min="6" max="6" width="13.7109375" style="1" customWidth="1"/>
    <col min="7" max="7" width="15" style="1" bestFit="1" customWidth="1"/>
    <col min="8" max="8" width="14.28515625" style="1" customWidth="1"/>
    <col min="9" max="9" width="14" style="1" customWidth="1"/>
    <col min="10" max="16384" width="9.140625" style="1"/>
  </cols>
  <sheetData>
    <row r="1" spans="1:12" x14ac:dyDescent="0.25">
      <c r="I1" s="9" t="s">
        <v>34</v>
      </c>
    </row>
    <row r="2" spans="1:12" x14ac:dyDescent="0.25">
      <c r="I2" s="9" t="s">
        <v>52</v>
      </c>
    </row>
    <row r="3" spans="1:12" ht="40.5" customHeight="1" x14ac:dyDescent="0.25">
      <c r="A3" s="68" t="s">
        <v>54</v>
      </c>
      <c r="B3" s="68"/>
      <c r="C3" s="68"/>
      <c r="D3" s="68"/>
      <c r="E3" s="68"/>
      <c r="F3" s="68"/>
      <c r="G3" s="68"/>
      <c r="H3" s="68"/>
      <c r="I3" s="68"/>
    </row>
    <row r="4" spans="1:12" ht="15" customHeight="1" x14ac:dyDescent="0.25">
      <c r="A4" s="30"/>
      <c r="B4" s="30"/>
      <c r="C4" s="30"/>
      <c r="D4" s="30"/>
      <c r="E4" s="30"/>
      <c r="F4" s="30"/>
      <c r="G4" s="30"/>
      <c r="H4" s="30"/>
      <c r="I4" s="31" t="s">
        <v>26</v>
      </c>
    </row>
    <row r="5" spans="1:12" ht="30" x14ac:dyDescent="0.25">
      <c r="A5" s="32" t="s">
        <v>0</v>
      </c>
      <c r="B5" s="33" t="s">
        <v>20</v>
      </c>
      <c r="C5" s="14" t="s">
        <v>61</v>
      </c>
      <c r="D5" s="33" t="s">
        <v>65</v>
      </c>
      <c r="E5" s="33" t="s">
        <v>4</v>
      </c>
      <c r="F5" s="33" t="s">
        <v>5</v>
      </c>
      <c r="G5" s="33" t="s">
        <v>55</v>
      </c>
      <c r="H5" s="33" t="s">
        <v>56</v>
      </c>
      <c r="I5" s="33" t="s">
        <v>57</v>
      </c>
    </row>
    <row r="6" spans="1:12" s="25" customFormat="1" x14ac:dyDescent="0.25">
      <c r="A6" s="34" t="s">
        <v>6</v>
      </c>
      <c r="B6" s="35"/>
      <c r="C6" s="36">
        <f t="shared" ref="C6:I6" si="0">C9+C14+C15</f>
        <v>56067.199999999997</v>
      </c>
      <c r="D6" s="36">
        <f t="shared" si="0"/>
        <v>38506.400000000001</v>
      </c>
      <c r="E6" s="36">
        <f t="shared" si="0"/>
        <v>55282.3</v>
      </c>
      <c r="F6" s="36">
        <f t="shared" si="0"/>
        <v>20735.599999999999</v>
      </c>
      <c r="G6" s="36">
        <f t="shared" si="0"/>
        <v>20908</v>
      </c>
      <c r="H6" s="36">
        <f t="shared" si="0"/>
        <v>21379.599999999999</v>
      </c>
      <c r="I6" s="36">
        <f t="shared" si="0"/>
        <v>22077.5</v>
      </c>
    </row>
    <row r="7" spans="1:12" s="25" customFormat="1" hidden="1" x14ac:dyDescent="0.25">
      <c r="A7" s="37" t="s">
        <v>29</v>
      </c>
      <c r="B7" s="38"/>
      <c r="C7" s="39">
        <f t="shared" ref="C7:I7" si="1">C9+C14</f>
        <v>8423.7000000000007</v>
      </c>
      <c r="D7" s="39">
        <f t="shared" si="1"/>
        <v>8608</v>
      </c>
      <c r="E7" s="39">
        <f t="shared" si="1"/>
        <v>8637.2000000000007</v>
      </c>
      <c r="F7" s="39">
        <f t="shared" si="1"/>
        <v>8796.3000000000011</v>
      </c>
      <c r="G7" s="39">
        <f t="shared" si="1"/>
        <v>8908.3000000000011</v>
      </c>
      <c r="H7" s="39">
        <f t="shared" si="1"/>
        <v>9075.5</v>
      </c>
      <c r="I7" s="39">
        <f t="shared" si="1"/>
        <v>9281.4</v>
      </c>
    </row>
    <row r="8" spans="1:12" hidden="1" x14ac:dyDescent="0.25">
      <c r="A8" s="40" t="s">
        <v>33</v>
      </c>
      <c r="B8" s="41"/>
      <c r="C8" s="42"/>
      <c r="D8" s="42">
        <f>D7*100/C7</f>
        <v>102.1878746868953</v>
      </c>
      <c r="E8" s="42">
        <f t="shared" ref="E8:I8" si="2">E7*100/D7</f>
        <v>100.33921933085503</v>
      </c>
      <c r="F8" s="42">
        <f t="shared" si="2"/>
        <v>101.84203214004539</v>
      </c>
      <c r="G8" s="42">
        <f t="shared" si="2"/>
        <v>101.27326262178416</v>
      </c>
      <c r="H8" s="42">
        <f t="shared" si="2"/>
        <v>101.87690131674954</v>
      </c>
      <c r="I8" s="42">
        <f t="shared" si="2"/>
        <v>102.2687455236626</v>
      </c>
    </row>
    <row r="9" spans="1:12" x14ac:dyDescent="0.25">
      <c r="A9" s="40" t="s">
        <v>30</v>
      </c>
      <c r="B9" s="41"/>
      <c r="C9" s="43">
        <f>C10+C11+C12+C13</f>
        <v>7637.8</v>
      </c>
      <c r="D9" s="43">
        <f t="shared" ref="D9:I9" si="3">D10+D11+D12+D13</f>
        <v>7823.4000000000005</v>
      </c>
      <c r="E9" s="43">
        <f t="shared" si="3"/>
        <v>8042.2</v>
      </c>
      <c r="F9" s="43">
        <f t="shared" si="3"/>
        <v>8249.7000000000007</v>
      </c>
      <c r="G9" s="43">
        <f t="shared" si="3"/>
        <v>8388.7000000000007</v>
      </c>
      <c r="H9" s="43">
        <f t="shared" si="3"/>
        <v>8540.2999999999993</v>
      </c>
      <c r="I9" s="43">
        <f t="shared" si="3"/>
        <v>8724.7999999999993</v>
      </c>
      <c r="K9" s="29"/>
      <c r="L9" s="29"/>
    </row>
    <row r="10" spans="1:12" s="26" customFormat="1" x14ac:dyDescent="0.25">
      <c r="A10" s="44" t="s">
        <v>7</v>
      </c>
      <c r="B10" s="45"/>
      <c r="C10" s="5">
        <v>1491.5</v>
      </c>
      <c r="D10" s="5">
        <v>1591</v>
      </c>
      <c r="E10" s="5">
        <v>1656</v>
      </c>
      <c r="F10" s="6">
        <v>1722</v>
      </c>
      <c r="G10" s="6">
        <v>1791</v>
      </c>
      <c r="H10" s="6">
        <v>1862.6</v>
      </c>
      <c r="I10" s="6">
        <v>1937.1</v>
      </c>
    </row>
    <row r="11" spans="1:12" s="26" customFormat="1" x14ac:dyDescent="0.25">
      <c r="A11" s="44" t="s">
        <v>37</v>
      </c>
      <c r="B11" s="45"/>
      <c r="C11" s="5">
        <v>3786.5</v>
      </c>
      <c r="D11" s="5">
        <v>3700</v>
      </c>
      <c r="E11" s="5">
        <v>3810</v>
      </c>
      <c r="F11" s="6">
        <v>3880</v>
      </c>
      <c r="G11" s="6">
        <v>3930</v>
      </c>
      <c r="H11" s="6">
        <v>4000</v>
      </c>
      <c r="I11" s="6">
        <v>4100</v>
      </c>
    </row>
    <row r="12" spans="1:12" s="26" customFormat="1" x14ac:dyDescent="0.25">
      <c r="A12" s="44" t="s">
        <v>8</v>
      </c>
      <c r="B12" s="45"/>
      <c r="C12" s="5">
        <v>2133.1</v>
      </c>
      <c r="D12" s="5">
        <v>2139.1</v>
      </c>
      <c r="E12" s="5">
        <v>2346.1999999999998</v>
      </c>
      <c r="F12" s="6">
        <v>2407.6999999999998</v>
      </c>
      <c r="G12" s="6">
        <v>2407.6999999999998</v>
      </c>
      <c r="H12" s="6">
        <v>2407.6999999999998</v>
      </c>
      <c r="I12" s="6">
        <v>2407.6999999999998</v>
      </c>
    </row>
    <row r="13" spans="1:12" s="26" customFormat="1" x14ac:dyDescent="0.25">
      <c r="A13" s="44" t="s">
        <v>38</v>
      </c>
      <c r="B13" s="45"/>
      <c r="C13" s="5">
        <v>226.7</v>
      </c>
      <c r="D13" s="5">
        <v>393.3</v>
      </c>
      <c r="E13" s="5">
        <v>230</v>
      </c>
      <c r="F13" s="5">
        <v>240</v>
      </c>
      <c r="G13" s="5">
        <v>260</v>
      </c>
      <c r="H13" s="5">
        <v>270</v>
      </c>
      <c r="I13" s="5">
        <v>280</v>
      </c>
    </row>
    <row r="14" spans="1:12" x14ac:dyDescent="0.25">
      <c r="A14" s="40" t="s">
        <v>31</v>
      </c>
      <c r="B14" s="41"/>
      <c r="C14" s="5">
        <v>785.9</v>
      </c>
      <c r="D14" s="5">
        <v>784.6</v>
      </c>
      <c r="E14" s="5">
        <v>595</v>
      </c>
      <c r="F14" s="6">
        <v>546.6</v>
      </c>
      <c r="G14" s="6">
        <v>519.6</v>
      </c>
      <c r="H14" s="6">
        <v>535.20000000000005</v>
      </c>
      <c r="I14" s="6">
        <v>556.6</v>
      </c>
    </row>
    <row r="15" spans="1:12" x14ac:dyDescent="0.25">
      <c r="A15" s="37" t="s">
        <v>32</v>
      </c>
      <c r="B15" s="38"/>
      <c r="C15" s="39">
        <v>47643.5</v>
      </c>
      <c r="D15" s="39">
        <f t="shared" ref="D15:I15" si="4">D18+D19+D20+D21</f>
        <v>29898.400000000001</v>
      </c>
      <c r="E15" s="39">
        <f t="shared" si="4"/>
        <v>46645.1</v>
      </c>
      <c r="F15" s="39">
        <f t="shared" si="4"/>
        <v>11939.3</v>
      </c>
      <c r="G15" s="39">
        <f t="shared" si="4"/>
        <v>11999.7</v>
      </c>
      <c r="H15" s="39">
        <f t="shared" si="4"/>
        <v>12304.1</v>
      </c>
      <c r="I15" s="39">
        <f t="shared" si="4"/>
        <v>12796.1</v>
      </c>
    </row>
    <row r="16" spans="1:12" hidden="1" x14ac:dyDescent="0.25">
      <c r="A16" s="40" t="s">
        <v>33</v>
      </c>
      <c r="B16" s="41"/>
      <c r="C16" s="42"/>
      <c r="D16" s="3">
        <f>D15*100/C15</f>
        <v>62.754415607585507</v>
      </c>
      <c r="E16" s="3">
        <f t="shared" ref="E16:I16" si="5">E15*100/D15</f>
        <v>156.0120273994595</v>
      </c>
      <c r="F16" s="3">
        <f t="shared" si="5"/>
        <v>25.59604331430311</v>
      </c>
      <c r="G16" s="3">
        <f t="shared" si="5"/>
        <v>100.50589230524403</v>
      </c>
      <c r="H16" s="3">
        <f t="shared" si="5"/>
        <v>102.53673008491879</v>
      </c>
      <c r="I16" s="3">
        <f t="shared" si="5"/>
        <v>103.99866711096301</v>
      </c>
    </row>
    <row r="17" spans="1:9" s="26" customFormat="1" ht="12.75" customHeight="1" x14ac:dyDescent="0.25">
      <c r="A17" s="44" t="s">
        <v>43</v>
      </c>
      <c r="B17" s="45"/>
      <c r="C17" s="6"/>
      <c r="D17" s="42"/>
      <c r="E17" s="42"/>
      <c r="F17" s="42"/>
      <c r="G17" s="42"/>
      <c r="H17" s="42"/>
      <c r="I17" s="42"/>
    </row>
    <row r="18" spans="1:9" s="26" customFormat="1" x14ac:dyDescent="0.25">
      <c r="A18" s="44" t="s">
        <v>9</v>
      </c>
      <c r="B18" s="45"/>
      <c r="C18" s="5">
        <v>7552.6</v>
      </c>
      <c r="D18" s="3">
        <v>12330.7</v>
      </c>
      <c r="E18" s="3">
        <v>11171</v>
      </c>
      <c r="F18" s="3">
        <v>11472.8</v>
      </c>
      <c r="G18" s="3">
        <v>11827.5</v>
      </c>
      <c r="H18" s="3">
        <v>12300.6</v>
      </c>
      <c r="I18" s="3">
        <v>12792.6</v>
      </c>
    </row>
    <row r="19" spans="1:9" s="26" customFormat="1" x14ac:dyDescent="0.25">
      <c r="A19" s="44" t="s">
        <v>10</v>
      </c>
      <c r="B19" s="45"/>
      <c r="C19" s="5">
        <v>37692.400000000001</v>
      </c>
      <c r="D19" s="3">
        <v>15911.2</v>
      </c>
      <c r="E19" s="3">
        <v>35199</v>
      </c>
      <c r="F19" s="3">
        <v>177.2</v>
      </c>
      <c r="G19" s="3">
        <v>168.7</v>
      </c>
      <c r="H19" s="3">
        <v>0</v>
      </c>
      <c r="I19" s="3">
        <v>0</v>
      </c>
    </row>
    <row r="20" spans="1:9" s="26" customFormat="1" x14ac:dyDescent="0.25">
      <c r="A20" s="44" t="s">
        <v>11</v>
      </c>
      <c r="B20" s="45"/>
      <c r="C20" s="5">
        <v>281.8</v>
      </c>
      <c r="D20" s="3">
        <v>270.7</v>
      </c>
      <c r="E20" s="3">
        <v>275.10000000000002</v>
      </c>
      <c r="F20" s="3">
        <v>289.3</v>
      </c>
      <c r="G20" s="3">
        <v>3.5</v>
      </c>
      <c r="H20" s="3">
        <v>3.5</v>
      </c>
      <c r="I20" s="3">
        <v>3.5</v>
      </c>
    </row>
    <row r="21" spans="1:9" s="26" customFormat="1" ht="30" x14ac:dyDescent="0.25">
      <c r="A21" s="44" t="s">
        <v>28</v>
      </c>
      <c r="B21" s="45"/>
      <c r="C21" s="5">
        <v>2139.6</v>
      </c>
      <c r="D21" s="3">
        <v>1385.8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s="25" customFormat="1" x14ac:dyDescent="0.25">
      <c r="A22" s="34" t="s">
        <v>12</v>
      </c>
      <c r="B22" s="35"/>
      <c r="C22" s="36">
        <v>42682.9</v>
      </c>
      <c r="D22" s="36">
        <v>50409.2</v>
      </c>
      <c r="E22" s="36">
        <v>56159.7</v>
      </c>
      <c r="F22" s="36">
        <v>21527.3</v>
      </c>
      <c r="G22" s="36">
        <v>21709.7</v>
      </c>
      <c r="H22" s="36">
        <v>22196.400000000001</v>
      </c>
      <c r="I22" s="36">
        <v>22912.799999999999</v>
      </c>
    </row>
    <row r="23" spans="1:9" s="25" customFormat="1" hidden="1" x14ac:dyDescent="0.25">
      <c r="A23" s="40" t="s">
        <v>33</v>
      </c>
      <c r="B23" s="46"/>
      <c r="C23" s="39"/>
      <c r="D23" s="42"/>
      <c r="E23" s="42"/>
      <c r="F23" s="42"/>
      <c r="G23" s="42"/>
      <c r="H23" s="42"/>
      <c r="I23" s="42"/>
    </row>
    <row r="24" spans="1:9" x14ac:dyDescent="0.25">
      <c r="A24" s="40" t="s">
        <v>13</v>
      </c>
      <c r="B24" s="41"/>
      <c r="C24" s="64">
        <v>1959.3</v>
      </c>
      <c r="D24" s="64">
        <v>2296.8000000000002</v>
      </c>
      <c r="E24" s="64">
        <v>2342.8000000000002</v>
      </c>
      <c r="F24" s="64">
        <v>2408.6</v>
      </c>
      <c r="G24" s="64">
        <v>2477</v>
      </c>
      <c r="H24" s="64">
        <v>2477</v>
      </c>
      <c r="I24" s="64">
        <v>2477</v>
      </c>
    </row>
    <row r="25" spans="1:9" x14ac:dyDescent="0.25">
      <c r="A25" s="40" t="s">
        <v>33</v>
      </c>
      <c r="B25" s="41"/>
      <c r="C25" s="56">
        <v>100</v>
      </c>
      <c r="D25" s="57">
        <f t="shared" ref="D25:I25" si="6">D24/C24*100</f>
        <v>117.22553973357832</v>
      </c>
      <c r="E25" s="57">
        <f t="shared" si="6"/>
        <v>102.0027864855451</v>
      </c>
      <c r="F25" s="57">
        <f t="shared" si="6"/>
        <v>102.80860508792897</v>
      </c>
      <c r="G25" s="57">
        <f t="shared" si="6"/>
        <v>102.83982396412854</v>
      </c>
      <c r="H25" s="57">
        <f t="shared" si="6"/>
        <v>100</v>
      </c>
      <c r="I25" s="57">
        <f t="shared" si="6"/>
        <v>100</v>
      </c>
    </row>
    <row r="26" spans="1:9" ht="30" x14ac:dyDescent="0.25">
      <c r="A26" s="40" t="s">
        <v>14</v>
      </c>
      <c r="B26" s="41"/>
      <c r="C26" s="42">
        <f>C22-C24</f>
        <v>40723.599999999999</v>
      </c>
      <c r="D26" s="42">
        <f>D22-D24</f>
        <v>48112.399999999994</v>
      </c>
      <c r="E26" s="42">
        <f t="shared" ref="E26:I26" si="7">E22-E24</f>
        <v>53816.899999999994</v>
      </c>
      <c r="F26" s="42">
        <f t="shared" si="7"/>
        <v>19118.7</v>
      </c>
      <c r="G26" s="42">
        <f t="shared" si="7"/>
        <v>19232.7</v>
      </c>
      <c r="H26" s="42">
        <f>H22-H24</f>
        <v>19719.400000000001</v>
      </c>
      <c r="I26" s="42">
        <f t="shared" si="7"/>
        <v>20435.8</v>
      </c>
    </row>
    <row r="27" spans="1:9" hidden="1" x14ac:dyDescent="0.25">
      <c r="A27" s="40" t="s">
        <v>33</v>
      </c>
      <c r="B27" s="41"/>
      <c r="C27" s="42"/>
      <c r="D27" s="3">
        <f>D26*100/C26</f>
        <v>118.14377903721673</v>
      </c>
      <c r="E27" s="3">
        <f t="shared" ref="E27:I27" si="8">E26*100/D26</f>
        <v>111.85661076978076</v>
      </c>
      <c r="F27" s="3">
        <f t="shared" si="8"/>
        <v>35.525457616473638</v>
      </c>
      <c r="G27" s="3">
        <f t="shared" si="8"/>
        <v>100.59627485132357</v>
      </c>
      <c r="H27" s="3">
        <f t="shared" si="8"/>
        <v>102.53058592917272</v>
      </c>
      <c r="I27" s="3">
        <f t="shared" si="8"/>
        <v>103.63297057719808</v>
      </c>
    </row>
    <row r="28" spans="1:9" s="25" customFormat="1" ht="18" customHeight="1" x14ac:dyDescent="0.25">
      <c r="A28" s="34" t="s">
        <v>15</v>
      </c>
      <c r="B28" s="35"/>
      <c r="C28" s="36">
        <f t="shared" ref="C28:I28" si="9">C6-C22</f>
        <v>13384.299999999996</v>
      </c>
      <c r="D28" s="36">
        <f>D6-D22</f>
        <v>-11902.799999999996</v>
      </c>
      <c r="E28" s="36">
        <f t="shared" si="9"/>
        <v>-877.39999999999418</v>
      </c>
      <c r="F28" s="36">
        <f t="shared" si="9"/>
        <v>-791.70000000000073</v>
      </c>
      <c r="G28" s="36">
        <f t="shared" si="9"/>
        <v>-801.70000000000073</v>
      </c>
      <c r="H28" s="36">
        <f t="shared" si="9"/>
        <v>-816.80000000000291</v>
      </c>
      <c r="I28" s="36">
        <f t="shared" si="9"/>
        <v>-835.29999999999927</v>
      </c>
    </row>
    <row r="29" spans="1:9" s="7" customFormat="1" ht="20.45" customHeight="1" x14ac:dyDescent="0.25">
      <c r="D29" s="27"/>
      <c r="E29" s="27"/>
      <c r="F29" s="27"/>
      <c r="G29" s="27"/>
      <c r="H29" s="27"/>
      <c r="I29" s="27"/>
    </row>
    <row r="30" spans="1:9" ht="45" hidden="1" x14ac:dyDescent="0.25">
      <c r="A30" s="4" t="s">
        <v>25</v>
      </c>
      <c r="B30" s="28">
        <v>115.5</v>
      </c>
      <c r="C30" s="3">
        <v>107.7</v>
      </c>
      <c r="D30" s="2">
        <v>106</v>
      </c>
      <c r="E30" s="2">
        <v>105.3</v>
      </c>
      <c r="F30" s="2">
        <v>105.2</v>
      </c>
      <c r="G30" s="2">
        <v>104.9</v>
      </c>
      <c r="H30" s="2">
        <v>104.7</v>
      </c>
      <c r="I30" s="2">
        <v>104.2</v>
      </c>
    </row>
    <row r="31" spans="1:9" x14ac:dyDescent="0.25">
      <c r="F31" s="29"/>
      <c r="G31" s="29"/>
      <c r="H31" s="29"/>
      <c r="I31" s="29"/>
    </row>
    <row r="33" spans="4:4" x14ac:dyDescent="0.25">
      <c r="D33" s="29"/>
    </row>
  </sheetData>
  <mergeCells count="1">
    <mergeCell ref="A3:I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J17" sqref="J17"/>
    </sheetView>
  </sheetViews>
  <sheetFormatPr defaultColWidth="9.140625" defaultRowHeight="15" x14ac:dyDescent="0.25"/>
  <cols>
    <col min="1" max="1" width="28.28515625" style="1" customWidth="1"/>
    <col min="2" max="2" width="10.28515625" style="1" hidden="1" customWidth="1"/>
    <col min="3" max="4" width="9.85546875" style="47" customWidth="1"/>
    <col min="5" max="10" width="9.85546875" style="1" customWidth="1"/>
    <col min="11" max="16384" width="9.140625" style="1"/>
  </cols>
  <sheetData>
    <row r="1" spans="1:10" x14ac:dyDescent="0.25">
      <c r="J1" s="9" t="s">
        <v>35</v>
      </c>
    </row>
    <row r="2" spans="1:10" x14ac:dyDescent="0.25">
      <c r="J2" s="9" t="s">
        <v>52</v>
      </c>
    </row>
    <row r="3" spans="1:10" ht="47.25" customHeight="1" x14ac:dyDescent="0.2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11"/>
      <c r="B4" s="11"/>
      <c r="C4" s="48"/>
      <c r="D4" s="48"/>
      <c r="E4" s="11"/>
      <c r="F4" s="11"/>
      <c r="G4" s="11"/>
      <c r="H4" s="11"/>
      <c r="I4" s="11"/>
      <c r="J4" s="9" t="s">
        <v>39</v>
      </c>
    </row>
    <row r="5" spans="1:10" ht="49.5" customHeight="1" x14ac:dyDescent="0.25">
      <c r="A5" s="13" t="s">
        <v>0</v>
      </c>
      <c r="B5" s="49" t="s">
        <v>19</v>
      </c>
      <c r="C5" s="14" t="s">
        <v>59</v>
      </c>
      <c r="D5" s="14" t="s">
        <v>62</v>
      </c>
      <c r="E5" s="14" t="s">
        <v>65</v>
      </c>
      <c r="F5" s="14" t="s">
        <v>4</v>
      </c>
      <c r="G5" s="14" t="s">
        <v>5</v>
      </c>
      <c r="H5" s="14" t="s">
        <v>55</v>
      </c>
      <c r="I5" s="14" t="s">
        <v>56</v>
      </c>
      <c r="J5" s="14" t="s">
        <v>57</v>
      </c>
    </row>
    <row r="6" spans="1:10" s="7" customFormat="1" x14ac:dyDescent="0.25">
      <c r="A6" s="50" t="s">
        <v>16</v>
      </c>
      <c r="B6" s="6">
        <v>97.3</v>
      </c>
      <c r="C6" s="6">
        <v>28.7</v>
      </c>
      <c r="D6" s="6">
        <v>56.1</v>
      </c>
      <c r="E6" s="6">
        <v>38.5</v>
      </c>
      <c r="F6" s="6">
        <v>55.3</v>
      </c>
      <c r="G6" s="6">
        <v>20.7</v>
      </c>
      <c r="H6" s="6">
        <v>20.9</v>
      </c>
      <c r="I6" s="6">
        <v>21.4</v>
      </c>
      <c r="J6" s="5">
        <v>22.1</v>
      </c>
    </row>
    <row r="7" spans="1:10" x14ac:dyDescent="0.25">
      <c r="A7" s="4" t="s">
        <v>41</v>
      </c>
      <c r="B7" s="51">
        <f>B6*100/B18</f>
        <v>12.851670849293356</v>
      </c>
      <c r="C7" s="42">
        <f>C6*100/C18</f>
        <v>6.833333333333333</v>
      </c>
      <c r="D7" s="42">
        <f>D6*100/D18</f>
        <v>11.756077116512992</v>
      </c>
      <c r="E7" s="3">
        <f>E6*100/E18</f>
        <v>7.6830971861903805</v>
      </c>
      <c r="F7" s="3">
        <f>F6*100/F18</f>
        <v>10.767133956386292</v>
      </c>
      <c r="G7" s="3">
        <f t="shared" ref="G7:J7" si="0">G6*100/G18</f>
        <v>3.9241706161137442</v>
      </c>
      <c r="H7" s="3">
        <f t="shared" si="0"/>
        <v>3.834862385321101</v>
      </c>
      <c r="I7" s="3">
        <f t="shared" si="0"/>
        <v>3.8132573057733423</v>
      </c>
      <c r="J7" s="3">
        <f t="shared" si="0"/>
        <v>3.8228680159142017</v>
      </c>
    </row>
    <row r="8" spans="1:10" x14ac:dyDescent="0.25">
      <c r="A8" s="4" t="s">
        <v>17</v>
      </c>
      <c r="B8" s="51">
        <v>83.2</v>
      </c>
      <c r="C8" s="42">
        <v>29.4</v>
      </c>
      <c r="D8" s="6">
        <v>42.7</v>
      </c>
      <c r="E8" s="6">
        <v>50.4</v>
      </c>
      <c r="F8" s="6">
        <v>56.2</v>
      </c>
      <c r="G8" s="6">
        <v>21.5</v>
      </c>
      <c r="H8" s="6">
        <v>21.7</v>
      </c>
      <c r="I8" s="6">
        <v>22.2</v>
      </c>
      <c r="J8" s="6">
        <v>22.9</v>
      </c>
    </row>
    <row r="9" spans="1:10" x14ac:dyDescent="0.25">
      <c r="A9" s="4" t="s">
        <v>41</v>
      </c>
      <c r="B9" s="51">
        <f>B8*100/B18</f>
        <v>10.989301281204597</v>
      </c>
      <c r="C9" s="42">
        <f>C8*100/C18</f>
        <v>7</v>
      </c>
      <c r="D9" s="42">
        <f>D8*100/D18</f>
        <v>8.9480301760268226</v>
      </c>
      <c r="E9" s="3">
        <f>E8*100/E18</f>
        <v>10.057872680103772</v>
      </c>
      <c r="F9" s="3">
        <f>F8*100/F18</f>
        <v>10.942367601246106</v>
      </c>
      <c r="G9" s="3">
        <f t="shared" ref="G9:J9" si="1">G8*100/G18</f>
        <v>4.0758293838862558</v>
      </c>
      <c r="H9" s="3">
        <f t="shared" si="1"/>
        <v>3.9816513761467891</v>
      </c>
      <c r="I9" s="3">
        <f t="shared" si="1"/>
        <v>3.9558089807555237</v>
      </c>
      <c r="J9" s="3">
        <f t="shared" si="1"/>
        <v>3.9612523784812317</v>
      </c>
    </row>
    <row r="10" spans="1:10" x14ac:dyDescent="0.25">
      <c r="A10" s="4" t="s">
        <v>18</v>
      </c>
      <c r="B10" s="51">
        <f>B6-B8</f>
        <v>14.099999999999994</v>
      </c>
      <c r="C10" s="42">
        <f t="shared" ref="C10:J10" si="2">C6-C8</f>
        <v>-0.69999999999999929</v>
      </c>
      <c r="D10" s="42">
        <f t="shared" si="2"/>
        <v>13.399999999999999</v>
      </c>
      <c r="E10" s="42">
        <f t="shared" si="2"/>
        <v>-11.899999999999999</v>
      </c>
      <c r="F10" s="42">
        <f t="shared" si="2"/>
        <v>-0.90000000000000568</v>
      </c>
      <c r="G10" s="42">
        <f t="shared" si="2"/>
        <v>-0.80000000000000071</v>
      </c>
      <c r="H10" s="42">
        <f t="shared" si="2"/>
        <v>-0.80000000000000071</v>
      </c>
      <c r="I10" s="42">
        <f t="shared" si="2"/>
        <v>-0.80000000000000071</v>
      </c>
      <c r="J10" s="42">
        <f t="shared" si="2"/>
        <v>-0.79999999999999716</v>
      </c>
    </row>
    <row r="11" spans="1:10" x14ac:dyDescent="0.25">
      <c r="A11" s="4" t="s">
        <v>41</v>
      </c>
      <c r="B11" s="51">
        <f>(B10*100/B18)</f>
        <v>1.8623695680887591</v>
      </c>
      <c r="C11" s="42">
        <f>-(C10*100/C18)</f>
        <v>0.16666666666666649</v>
      </c>
      <c r="D11" s="42">
        <f>-(D10*100/D18)</f>
        <v>-2.808046940486169</v>
      </c>
      <c r="E11" s="3">
        <f>-(E10*100/E18)</f>
        <v>2.3747754939133898</v>
      </c>
      <c r="F11" s="3">
        <f>-(F10*100/F18)</f>
        <v>0.17523364485981419</v>
      </c>
      <c r="G11" s="3">
        <f t="shared" ref="G11:J11" si="3">-(G10*100/G18)</f>
        <v>0.15165876777251197</v>
      </c>
      <c r="H11" s="3">
        <f t="shared" si="3"/>
        <v>0.14678899082568819</v>
      </c>
      <c r="I11" s="3">
        <f t="shared" si="3"/>
        <v>0.14255167498218116</v>
      </c>
      <c r="J11" s="3">
        <f t="shared" si="3"/>
        <v>0.13838436256702943</v>
      </c>
    </row>
    <row r="12" spans="1:10" x14ac:dyDescent="0.25">
      <c r="A12" s="4" t="s">
        <v>42</v>
      </c>
      <c r="B12" s="51"/>
      <c r="C12" s="42">
        <v>0</v>
      </c>
      <c r="D12" s="4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59">
        <v>0</v>
      </c>
    </row>
    <row r="13" spans="1:10" x14ac:dyDescent="0.25">
      <c r="A13" s="4" t="s">
        <v>41</v>
      </c>
      <c r="B13" s="51"/>
      <c r="C13" s="42">
        <f>C12*100/C18</f>
        <v>0</v>
      </c>
      <c r="D13" s="42">
        <f>D12*100/D18</f>
        <v>0</v>
      </c>
      <c r="E13" s="3">
        <f>E12*100/E18</f>
        <v>0</v>
      </c>
      <c r="F13" s="3">
        <f>F12*100/F18</f>
        <v>0</v>
      </c>
      <c r="G13" s="3">
        <f t="shared" ref="G13:J13" si="4">G12*100/G18</f>
        <v>0</v>
      </c>
      <c r="H13" s="3">
        <f t="shared" si="4"/>
        <v>0</v>
      </c>
      <c r="I13" s="3">
        <f t="shared" si="4"/>
        <v>0</v>
      </c>
      <c r="J13" s="3">
        <f t="shared" si="4"/>
        <v>0</v>
      </c>
    </row>
    <row r="14" spans="1:10" x14ac:dyDescent="0.25">
      <c r="B14" s="52"/>
    </row>
    <row r="15" spans="1:10" x14ac:dyDescent="0.25">
      <c r="B15" s="52"/>
    </row>
    <row r="16" spans="1:10" ht="25.9" customHeight="1" x14ac:dyDescent="0.25">
      <c r="B16" s="52"/>
    </row>
    <row r="17" spans="1:10" ht="26.45" customHeight="1" x14ac:dyDescent="0.25">
      <c r="A17" s="13" t="s">
        <v>0</v>
      </c>
      <c r="B17" s="49" t="s">
        <v>19</v>
      </c>
      <c r="C17" s="14" t="s">
        <v>1</v>
      </c>
      <c r="D17" s="14" t="s">
        <v>2</v>
      </c>
      <c r="E17" s="14" t="s">
        <v>3</v>
      </c>
      <c r="F17" s="14" t="s">
        <v>4</v>
      </c>
      <c r="G17" s="14" t="s">
        <v>5</v>
      </c>
      <c r="H17" s="14" t="s">
        <v>55</v>
      </c>
      <c r="I17" s="14" t="s">
        <v>56</v>
      </c>
      <c r="J17" s="14" t="s">
        <v>57</v>
      </c>
    </row>
    <row r="18" spans="1:10" ht="43.15" customHeight="1" x14ac:dyDescent="0.25">
      <c r="A18" s="4" t="s">
        <v>40</v>
      </c>
      <c r="B18" s="53">
        <v>757.1</v>
      </c>
      <c r="C18" s="8">
        <v>420</v>
      </c>
      <c r="D18" s="42">
        <v>477.2</v>
      </c>
      <c r="E18" s="2">
        <v>501.1</v>
      </c>
      <c r="F18" s="2">
        <v>513.6</v>
      </c>
      <c r="G18" s="2">
        <v>527.5</v>
      </c>
      <c r="H18" s="2">
        <v>545</v>
      </c>
      <c r="I18" s="2">
        <v>561.20000000000005</v>
      </c>
      <c r="J18" s="2">
        <v>578.1</v>
      </c>
    </row>
    <row r="20" spans="1:10" x14ac:dyDescent="0.25">
      <c r="D20" s="54"/>
      <c r="E20" s="55"/>
      <c r="F20" s="55"/>
      <c r="G20" s="55"/>
      <c r="H20" s="55"/>
      <c r="I20" s="55"/>
      <c r="J20" s="55"/>
    </row>
    <row r="21" spans="1:10" x14ac:dyDescent="0.25">
      <c r="D21" s="54"/>
      <c r="E21" s="55"/>
      <c r="F21" s="55"/>
      <c r="G21" s="55"/>
      <c r="H21" s="55"/>
      <c r="I21" s="55"/>
      <c r="J21" s="55"/>
    </row>
    <row r="22" spans="1:10" x14ac:dyDescent="0.25">
      <c r="D22" s="54"/>
      <c r="E22" s="55"/>
      <c r="F22" s="55"/>
      <c r="G22" s="55"/>
      <c r="H22" s="55"/>
      <c r="I22" s="55"/>
      <c r="J22" s="55"/>
    </row>
    <row r="23" spans="1:10" x14ac:dyDescent="0.25">
      <c r="D23" s="54"/>
      <c r="E23" s="55"/>
      <c r="F23" s="55"/>
      <c r="G23" s="55"/>
      <c r="H23" s="55"/>
      <c r="I23" s="55"/>
      <c r="J23" s="55"/>
    </row>
  </sheetData>
  <mergeCells count="1">
    <mergeCell ref="A3:J3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5" workbookViewId="0">
      <selection activeCell="E17" sqref="E17"/>
    </sheetView>
  </sheetViews>
  <sheetFormatPr defaultColWidth="9.140625" defaultRowHeight="15" x14ac:dyDescent="0.25"/>
  <cols>
    <col min="1" max="1" width="40.42578125" style="11" customWidth="1"/>
    <col min="2" max="8" width="14.5703125" style="11" customWidth="1"/>
    <col min="9" max="16384" width="9.140625" style="11"/>
  </cols>
  <sheetData>
    <row r="1" spans="1:8" x14ac:dyDescent="0.25">
      <c r="H1" s="9" t="s">
        <v>36</v>
      </c>
    </row>
    <row r="2" spans="1:8" x14ac:dyDescent="0.25">
      <c r="H2" s="9" t="s">
        <v>52</v>
      </c>
    </row>
    <row r="3" spans="1:8" ht="20.25" customHeight="1" x14ac:dyDescent="0.25">
      <c r="A3" s="69" t="s">
        <v>60</v>
      </c>
      <c r="B3" s="69"/>
      <c r="C3" s="69"/>
      <c r="D3" s="69"/>
      <c r="E3" s="69"/>
      <c r="F3" s="69"/>
      <c r="G3" s="69"/>
      <c r="H3" s="69"/>
    </row>
    <row r="4" spans="1:8" ht="14.25" customHeight="1" x14ac:dyDescent="0.25">
      <c r="A4" s="12"/>
      <c r="B4" s="66"/>
      <c r="C4" s="66"/>
      <c r="D4" s="66"/>
      <c r="E4" s="66"/>
      <c r="F4" s="66"/>
      <c r="G4" s="66"/>
      <c r="H4" s="67" t="s">
        <v>26</v>
      </c>
    </row>
    <row r="5" spans="1:8" ht="30.75" customHeight="1" x14ac:dyDescent="0.25">
      <c r="A5" s="13" t="s">
        <v>0</v>
      </c>
      <c r="B5" s="14" t="s">
        <v>63</v>
      </c>
      <c r="C5" s="14" t="s">
        <v>65</v>
      </c>
      <c r="D5" s="14" t="s">
        <v>4</v>
      </c>
      <c r="E5" s="14" t="s">
        <v>5</v>
      </c>
      <c r="F5" s="14" t="s">
        <v>55</v>
      </c>
      <c r="G5" s="14" t="s">
        <v>56</v>
      </c>
      <c r="H5" s="14" t="s">
        <v>57</v>
      </c>
    </row>
    <row r="6" spans="1:8" s="22" customFormat="1" ht="14.25" x14ac:dyDescent="0.2">
      <c r="A6" s="15" t="s">
        <v>21</v>
      </c>
      <c r="B6" s="58">
        <f t="shared" ref="B6:F6" si="0">B8+B20+B22</f>
        <v>42682.9</v>
      </c>
      <c r="C6" s="58">
        <f t="shared" si="0"/>
        <v>50409.2</v>
      </c>
      <c r="D6" s="58">
        <f t="shared" si="0"/>
        <v>56159.700000000004</v>
      </c>
      <c r="E6" s="58">
        <f t="shared" si="0"/>
        <v>21527.3</v>
      </c>
      <c r="F6" s="58">
        <f t="shared" si="0"/>
        <v>21709.699999999997</v>
      </c>
      <c r="G6" s="58">
        <v>22196.400000000001</v>
      </c>
      <c r="H6" s="58">
        <v>22912.799999999999</v>
      </c>
    </row>
    <row r="7" spans="1:8" x14ac:dyDescent="0.25">
      <c r="A7" s="4" t="s">
        <v>33</v>
      </c>
      <c r="B7" s="59"/>
      <c r="C7" s="59">
        <f t="shared" ref="C7:H7" si="1">C6*100/B6</f>
        <v>118.10162852102364</v>
      </c>
      <c r="D7" s="59">
        <f t="shared" si="1"/>
        <v>111.40763987526087</v>
      </c>
      <c r="E7" s="59">
        <f t="shared" si="1"/>
        <v>38.332291661102175</v>
      </c>
      <c r="F7" s="59">
        <f t="shared" si="1"/>
        <v>100.84729622386456</v>
      </c>
      <c r="G7" s="59">
        <f t="shared" si="1"/>
        <v>102.2418550233306</v>
      </c>
      <c r="H7" s="59">
        <f t="shared" si="1"/>
        <v>103.22755041358057</v>
      </c>
    </row>
    <row r="8" spans="1:8" x14ac:dyDescent="0.25">
      <c r="A8" s="4" t="s">
        <v>22</v>
      </c>
      <c r="B8" s="59">
        <f>SUM(B10:B19)</f>
        <v>35091.9</v>
      </c>
      <c r="C8" s="59">
        <f>SUM(C10:C19)</f>
        <v>40130.199999999997</v>
      </c>
      <c r="D8" s="59">
        <f t="shared" ref="D8:H8" si="2">SUM(D10:D19)</f>
        <v>46048.700000000004</v>
      </c>
      <c r="E8" s="59">
        <f>SUM(E10:E19)</f>
        <v>11756.300000000001</v>
      </c>
      <c r="F8" s="59">
        <f>SUM(F10:F19)</f>
        <v>12126.800000000001</v>
      </c>
      <c r="G8" s="59">
        <f>SUM(G10:G19)</f>
        <v>0</v>
      </c>
      <c r="H8" s="59">
        <f t="shared" si="2"/>
        <v>0</v>
      </c>
    </row>
    <row r="9" spans="1:8" s="23" customFormat="1" x14ac:dyDescent="0.25">
      <c r="A9" s="21" t="s">
        <v>23</v>
      </c>
      <c r="B9" s="60">
        <f t="shared" ref="B9:H9" si="3">B8*100/B6</f>
        <v>82.215360249655006</v>
      </c>
      <c r="C9" s="60">
        <f t="shared" si="3"/>
        <v>79.608880918562477</v>
      </c>
      <c r="D9" s="60">
        <f t="shared" si="3"/>
        <v>81.995986445796532</v>
      </c>
      <c r="E9" s="60">
        <f t="shared" si="3"/>
        <v>54.611121691991102</v>
      </c>
      <c r="F9" s="10">
        <f t="shared" si="3"/>
        <v>55.858901781231438</v>
      </c>
      <c r="G9" s="10">
        <f t="shared" si="3"/>
        <v>0</v>
      </c>
      <c r="H9" s="10">
        <f t="shared" si="3"/>
        <v>0</v>
      </c>
    </row>
    <row r="10" spans="1:8" ht="75" x14ac:dyDescent="0.25">
      <c r="A10" s="17" t="s">
        <v>44</v>
      </c>
      <c r="B10" s="61">
        <v>2631.6</v>
      </c>
      <c r="C10" s="61">
        <v>2631.6</v>
      </c>
      <c r="D10" s="61">
        <v>2777.8</v>
      </c>
      <c r="E10" s="61">
        <v>277.8</v>
      </c>
      <c r="F10" s="61">
        <v>277.8</v>
      </c>
      <c r="G10" s="61"/>
      <c r="H10" s="5"/>
    </row>
    <row r="11" spans="1:8" ht="45" x14ac:dyDescent="0.25">
      <c r="A11" s="17" t="s">
        <v>45</v>
      </c>
      <c r="B11" s="61">
        <v>2946</v>
      </c>
      <c r="C11" s="61">
        <v>4385.5</v>
      </c>
      <c r="D11" s="61">
        <v>2027.1</v>
      </c>
      <c r="E11" s="61">
        <v>2088.6</v>
      </c>
      <c r="F11" s="61">
        <v>2088.6</v>
      </c>
      <c r="G11" s="61"/>
      <c r="H11" s="5"/>
    </row>
    <row r="12" spans="1:8" ht="87.75" customHeight="1" x14ac:dyDescent="0.25">
      <c r="A12" s="17" t="s">
        <v>46</v>
      </c>
      <c r="B12" s="61">
        <v>1104.0999999999999</v>
      </c>
      <c r="C12" s="61">
        <v>5</v>
      </c>
      <c r="D12" s="61">
        <v>29834.5</v>
      </c>
      <c r="E12" s="61">
        <v>5</v>
      </c>
      <c r="F12" s="61">
        <v>5</v>
      </c>
      <c r="G12" s="61"/>
      <c r="H12" s="6"/>
    </row>
    <row r="13" spans="1:8" ht="41.45" customHeight="1" x14ac:dyDescent="0.25">
      <c r="A13" s="17" t="s">
        <v>47</v>
      </c>
      <c r="B13" s="61">
        <v>9317.5</v>
      </c>
      <c r="C13" s="61">
        <v>9999.7999999999993</v>
      </c>
      <c r="D13" s="61">
        <v>9638.1</v>
      </c>
      <c r="E13" s="61">
        <v>8604.4</v>
      </c>
      <c r="F13" s="61">
        <v>9083.4</v>
      </c>
      <c r="G13" s="61"/>
      <c r="H13" s="5"/>
    </row>
    <row r="14" spans="1:8" ht="60" x14ac:dyDescent="0.25">
      <c r="A14" s="17" t="s">
        <v>48</v>
      </c>
      <c r="B14" s="61">
        <v>11526.7</v>
      </c>
      <c r="C14" s="61">
        <v>21838.1</v>
      </c>
      <c r="D14" s="61">
        <v>336.8</v>
      </c>
      <c r="E14" s="61">
        <v>404.1</v>
      </c>
      <c r="F14" s="61">
        <v>304.10000000000002</v>
      </c>
      <c r="G14" s="61"/>
      <c r="H14" s="5"/>
    </row>
    <row r="15" spans="1:8" ht="45" x14ac:dyDescent="0.25">
      <c r="A15" s="17" t="s">
        <v>64</v>
      </c>
      <c r="B15" s="61">
        <v>6275.5</v>
      </c>
      <c r="C15" s="61">
        <v>0</v>
      </c>
      <c r="D15" s="61">
        <v>0</v>
      </c>
      <c r="E15" s="61">
        <v>0</v>
      </c>
      <c r="F15" s="61">
        <v>0</v>
      </c>
      <c r="G15" s="61"/>
      <c r="H15" s="5"/>
    </row>
    <row r="16" spans="1:8" ht="45" customHeight="1" x14ac:dyDescent="0.25">
      <c r="A16" s="17" t="s">
        <v>53</v>
      </c>
      <c r="B16" s="61">
        <v>1082.9000000000001</v>
      </c>
      <c r="C16" s="61">
        <v>1124.5999999999999</v>
      </c>
      <c r="D16" s="61">
        <v>1177</v>
      </c>
      <c r="E16" s="61">
        <v>117.7</v>
      </c>
      <c r="F16" s="61">
        <v>117.7</v>
      </c>
      <c r="G16" s="61"/>
      <c r="H16" s="5"/>
    </row>
    <row r="17" spans="1:8" ht="57" customHeight="1" x14ac:dyDescent="0.25">
      <c r="A17" s="17" t="s">
        <v>49</v>
      </c>
      <c r="B17" s="61">
        <v>200.6</v>
      </c>
      <c r="C17" s="61">
        <v>145.6</v>
      </c>
      <c r="D17" s="61">
        <v>250.4</v>
      </c>
      <c r="E17" s="61">
        <v>251.7</v>
      </c>
      <c r="F17" s="61">
        <v>243.2</v>
      </c>
      <c r="G17" s="61"/>
      <c r="H17" s="5"/>
    </row>
    <row r="18" spans="1:8" ht="62.25" customHeight="1" x14ac:dyDescent="0.25">
      <c r="A18" s="65" t="s">
        <v>50</v>
      </c>
      <c r="B18" s="61">
        <v>5</v>
      </c>
      <c r="C18" s="61">
        <v>0</v>
      </c>
      <c r="D18" s="61">
        <v>5</v>
      </c>
      <c r="E18" s="61">
        <v>5</v>
      </c>
      <c r="F18" s="61">
        <v>5</v>
      </c>
      <c r="G18" s="61"/>
      <c r="H18" s="6"/>
    </row>
    <row r="19" spans="1:8" ht="78" customHeight="1" x14ac:dyDescent="0.25">
      <c r="A19" s="65" t="s">
        <v>51</v>
      </c>
      <c r="B19" s="61">
        <v>2</v>
      </c>
      <c r="C19" s="61">
        <v>0</v>
      </c>
      <c r="D19" s="61">
        <v>2</v>
      </c>
      <c r="E19" s="61">
        <v>2</v>
      </c>
      <c r="F19" s="61">
        <v>2</v>
      </c>
      <c r="G19" s="61"/>
      <c r="H19" s="6"/>
    </row>
    <row r="20" spans="1:8" x14ac:dyDescent="0.25">
      <c r="A20" s="18" t="s">
        <v>24</v>
      </c>
      <c r="B20" s="62">
        <v>7591</v>
      </c>
      <c r="C20" s="5">
        <v>10279</v>
      </c>
      <c r="D20" s="5">
        <v>10111</v>
      </c>
      <c r="E20" s="6">
        <v>9233.9</v>
      </c>
      <c r="F20" s="3">
        <v>8495.2999999999993</v>
      </c>
      <c r="G20" s="3">
        <v>22196.400000000001</v>
      </c>
      <c r="H20" s="42">
        <v>22912.799999999999</v>
      </c>
    </row>
    <row r="21" spans="1:8" s="23" customFormat="1" x14ac:dyDescent="0.25">
      <c r="A21" s="16" t="s">
        <v>23</v>
      </c>
      <c r="B21" s="10">
        <f t="shared" ref="B21:H21" si="4">B20*100/B6</f>
        <v>17.784639750344986</v>
      </c>
      <c r="C21" s="10">
        <f t="shared" si="4"/>
        <v>20.391119081437516</v>
      </c>
      <c r="D21" s="10">
        <f t="shared" si="4"/>
        <v>18.004013554203457</v>
      </c>
      <c r="E21" s="10">
        <f t="shared" si="4"/>
        <v>42.893906806705907</v>
      </c>
      <c r="F21" s="10">
        <f t="shared" si="4"/>
        <v>39.131356029793132</v>
      </c>
      <c r="G21" s="10">
        <f t="shared" si="4"/>
        <v>100</v>
      </c>
      <c r="H21" s="10">
        <f t="shared" si="4"/>
        <v>100</v>
      </c>
    </row>
    <row r="22" spans="1:8" x14ac:dyDescent="0.25">
      <c r="A22" s="19" t="s">
        <v>27</v>
      </c>
      <c r="B22" s="59"/>
      <c r="C22" s="59"/>
      <c r="D22" s="59">
        <v>0</v>
      </c>
      <c r="E22" s="59">
        <v>537.1</v>
      </c>
      <c r="F22" s="59">
        <v>1087.5999999999999</v>
      </c>
      <c r="G22" s="59"/>
      <c r="H22" s="59"/>
    </row>
    <row r="23" spans="1:8" s="23" customFormat="1" x14ac:dyDescent="0.25">
      <c r="A23" s="20" t="s">
        <v>23</v>
      </c>
      <c r="B23" s="63">
        <v>0</v>
      </c>
      <c r="C23" s="63">
        <f t="shared" ref="C23:H23" si="5">C22*100/C6</f>
        <v>0</v>
      </c>
      <c r="D23" s="63">
        <f t="shared" si="5"/>
        <v>0</v>
      </c>
      <c r="E23" s="63">
        <f t="shared" si="5"/>
        <v>2.4949715013029969</v>
      </c>
      <c r="F23" s="63">
        <f t="shared" si="5"/>
        <v>5.0097421889754346</v>
      </c>
      <c r="G23" s="63">
        <f t="shared" si="5"/>
        <v>0</v>
      </c>
      <c r="H23" s="63">
        <f t="shared" si="5"/>
        <v>0</v>
      </c>
    </row>
    <row r="25" spans="1:8" x14ac:dyDescent="0.25">
      <c r="C25" s="24"/>
    </row>
    <row r="26" spans="1:8" x14ac:dyDescent="0.25">
      <c r="C26" s="24"/>
    </row>
  </sheetData>
  <mergeCells count="1">
    <mergeCell ref="A3:H3"/>
  </mergeCells>
  <pageMargins left="0.9055118110236221" right="0.70866141732283472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2 </vt:lpstr>
      <vt:lpstr>Приложение 3 </vt:lpstr>
      <vt:lpstr>приложение 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Кулева</cp:lastModifiedBy>
  <cp:lastPrinted>2020-10-27T10:08:35Z</cp:lastPrinted>
  <dcterms:created xsi:type="dcterms:W3CDTF">2015-09-25T08:48:27Z</dcterms:created>
  <dcterms:modified xsi:type="dcterms:W3CDTF">2020-11-02T13:02:36Z</dcterms:modified>
</cp:coreProperties>
</file>