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7\Asus\Desktop\Программы\паспорта 2021-2023\программы на 2021 г\"/>
    </mc:Choice>
  </mc:AlternateContent>
  <bookViews>
    <workbookView xWindow="0" yWindow="0" windowWidth="20160" windowHeight="9048"/>
  </bookViews>
  <sheets>
    <sheet name="приложение 1 " sheetId="14" r:id="rId1"/>
    <sheet name="приложение 2  " sheetId="16" r:id="rId2"/>
  </sheets>
  <calcPr calcId="152511"/>
</workbook>
</file>

<file path=xl/calcChain.xml><?xml version="1.0" encoding="utf-8"?>
<calcChain xmlns="http://schemas.openxmlformats.org/spreadsheetml/2006/main">
  <c r="E6" i="16" l="1"/>
  <c r="E21" i="16" s="1"/>
  <c r="D8" i="16"/>
  <c r="F6" i="16"/>
  <c r="E23" i="16" l="1"/>
  <c r="C8" i="16"/>
  <c r="H26" i="14" l="1"/>
  <c r="B8" i="16" l="1"/>
  <c r="B6" i="16" l="1"/>
  <c r="C26" i="14" l="1"/>
  <c r="H23" i="16"/>
  <c r="H21" i="16"/>
  <c r="H8" i="16"/>
  <c r="H9" i="16" s="1"/>
  <c r="G8" i="16"/>
  <c r="F8" i="16"/>
  <c r="E8" i="16"/>
  <c r="D6" i="16"/>
  <c r="D21" i="16" s="1"/>
  <c r="C6" i="16"/>
  <c r="C23" i="16" s="1"/>
  <c r="B21" i="16"/>
  <c r="I26" i="14"/>
  <c r="G26" i="14"/>
  <c r="F26" i="14"/>
  <c r="E26" i="14"/>
  <c r="D26" i="14"/>
  <c r="I25" i="14"/>
  <c r="H25" i="14"/>
  <c r="G25" i="14"/>
  <c r="F25" i="14"/>
  <c r="E25" i="14"/>
  <c r="D25" i="14"/>
  <c r="E15" i="14"/>
  <c r="I27" i="14" l="1"/>
  <c r="G27" i="14"/>
  <c r="E27" i="14"/>
  <c r="C9" i="16"/>
  <c r="E9" i="16"/>
  <c r="D27" i="14"/>
  <c r="F27" i="14"/>
  <c r="H27" i="14"/>
  <c r="D7" i="16"/>
  <c r="B9" i="16"/>
  <c r="D9" i="16"/>
  <c r="C7" i="16"/>
  <c r="E7" i="16"/>
  <c r="D23" i="16"/>
  <c r="C21" i="16"/>
  <c r="G23" i="16" l="1"/>
  <c r="H7" i="16"/>
  <c r="G7" i="16"/>
  <c r="G9" i="16"/>
  <c r="G21" i="16"/>
  <c r="I15" i="14"/>
  <c r="H15" i="14"/>
  <c r="G15" i="14"/>
  <c r="F15" i="14"/>
  <c r="F16" i="14" s="1"/>
  <c r="D16" i="14"/>
  <c r="I9" i="14"/>
  <c r="I7" i="14" s="1"/>
  <c r="H9" i="14"/>
  <c r="H7" i="14" s="1"/>
  <c r="G9" i="14"/>
  <c r="F9" i="14"/>
  <c r="F7" i="14" s="1"/>
  <c r="E9" i="14"/>
  <c r="E7" i="14" s="1"/>
  <c r="D9" i="14"/>
  <c r="C9" i="14"/>
  <c r="C7" i="14" s="1"/>
  <c r="F7" i="16" l="1"/>
  <c r="F23" i="16"/>
  <c r="F9" i="16"/>
  <c r="F21" i="16"/>
  <c r="C6" i="14"/>
  <c r="C28" i="14" s="1"/>
  <c r="I16" i="14"/>
  <c r="G6" i="14"/>
  <c r="G28" i="14" s="1"/>
  <c r="H16" i="14"/>
  <c r="G16" i="14"/>
  <c r="I6" i="14"/>
  <c r="I28" i="14" s="1"/>
  <c r="H6" i="14"/>
  <c r="H28" i="14" s="1"/>
  <c r="I8" i="14"/>
  <c r="F6" i="14"/>
  <c r="F28" i="14" s="1"/>
  <c r="E6" i="14"/>
  <c r="E28" i="14" s="1"/>
  <c r="F8" i="14"/>
  <c r="D6" i="14"/>
  <c r="D28" i="14" s="1"/>
  <c r="E16" i="14"/>
  <c r="D7" i="14"/>
  <c r="D8" i="14" s="1"/>
  <c r="G7" i="14"/>
  <c r="G8" i="14" s="1"/>
  <c r="H8" i="14" l="1"/>
  <c r="E8" i="14"/>
</calcChain>
</file>

<file path=xl/sharedStrings.xml><?xml version="1.0" encoding="utf-8"?>
<sst xmlns="http://schemas.openxmlformats.org/spreadsheetml/2006/main" count="67" uniqueCount="52">
  <si>
    <t>Показатель</t>
  </si>
  <si>
    <t>2021 год</t>
  </si>
  <si>
    <t>2022 год</t>
  </si>
  <si>
    <t>Доходы</t>
  </si>
  <si>
    <t>Налог на доходы физических лиц</t>
  </si>
  <si>
    <t xml:space="preserve">Акцизы </t>
  </si>
  <si>
    <t>Дотации</t>
  </si>
  <si>
    <t>Субсидии</t>
  </si>
  <si>
    <t>Субвенции</t>
  </si>
  <si>
    <t xml:space="preserve">Расходы </t>
  </si>
  <si>
    <t>1. Межбюджетные трансферты</t>
  </si>
  <si>
    <t>2. Расходы без учета межбюджетных трансфертов</t>
  </si>
  <si>
    <t>Дефицит/профицит</t>
  </si>
  <si>
    <t>2015 год</t>
  </si>
  <si>
    <t>Расходы всего</t>
  </si>
  <si>
    <t>1. Программные расходы, всего</t>
  </si>
  <si>
    <t>Удельный вес (%)</t>
  </si>
  <si>
    <t>2. Непрограммные расходы, всего</t>
  </si>
  <si>
    <t>Индекс потребительских цен (за период с начала года), в % к предыдущему году</t>
  </si>
  <si>
    <t>тыс. руб.</t>
  </si>
  <si>
    <t>3. Условно утвержденные расходы</t>
  </si>
  <si>
    <t>Иные межбюджетные трансферты</t>
  </si>
  <si>
    <t>1. Собственные доходы</t>
  </si>
  <si>
    <t>1.1. Налоговые доходы</t>
  </si>
  <si>
    <t>1.2. Неналоговые доходы</t>
  </si>
  <si>
    <t xml:space="preserve">2. Безвозмездные поступления  </t>
  </si>
  <si>
    <t>% к предыдущему году</t>
  </si>
  <si>
    <t>Приложение 2</t>
  </si>
  <si>
    <t>Налоги на имущество</t>
  </si>
  <si>
    <t>Прочие налоговые доходы</t>
  </si>
  <si>
    <t>В том числе:</t>
  </si>
  <si>
    <t>Муниципальная программа  «Реализация проектов местных инициатив граждан в Доможировском сельском поселении Лодейнопольского муниципального района Ленинградской области»</t>
  </si>
  <si>
    <t>Муниципальная программа «Развитие   автомобильных дорог   Доможировского сельского поселения»</t>
  </si>
  <si>
    <t>Муниципальная программа               «Обеспечение устойчивого функционирования и развития коммунальной и инженерной инфраструктуры и повышение энергоэффективности в Доможировском сельском поселении»</t>
  </si>
  <si>
    <t>Муниципальная программа «Развитие культуры в Доможировском сельском поселении»</t>
  </si>
  <si>
    <t>Муниципальная программа «Обеспечение качественным  жильем граждан на территории Доможировского сельского поселения»</t>
  </si>
  <si>
    <t>Муниципальная программа «Борьба с борщевиком Сосновского на территории Доможировского сельского поселения»</t>
  </si>
  <si>
    <t xml:space="preserve">Муниципальная программа «Правовое просвещение населения Доможировского
сельского поселения 
в жилищно-коммунальной сфере»
</t>
  </si>
  <si>
    <t>Муниципальная программа «Противодействие экстремизму и профилактика терроризма на территории Доможировского сельского поселения»</t>
  </si>
  <si>
    <t>к бюджетному прогнозу</t>
  </si>
  <si>
    <t>Муниципальная программа «Реализация  инициативных предложений граждан  на части территории   д.Доможирово»</t>
  </si>
  <si>
    <t>Основные параметры бюджета Доможировского сельского  поселения на период до 2025 года</t>
  </si>
  <si>
    <t>2023 год</t>
  </si>
  <si>
    <t>2024 год</t>
  </si>
  <si>
    <t>2025 год</t>
  </si>
  <si>
    <t>Показатели финансового обеспечения муниципальных программ Доможировского сельского  поселения на период до 2025 года</t>
  </si>
  <si>
    <t>2019 год (факт)</t>
  </si>
  <si>
    <t>2019 год           (факт)</t>
  </si>
  <si>
    <t>Муниципальная программа "Благоустройство территории Доможировского сельского поселения"</t>
  </si>
  <si>
    <t>Приложение 1</t>
  </si>
  <si>
    <t>2020 год  (факт)</t>
  </si>
  <si>
    <t>2020 год (факт)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</si>
</sst>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8">
    <xf numFmtId="0" fontId="0" fillId="0" borderId="0" xfId="0"/>
    <xf numFmtId="0" fontId="2" fillId="0" borderId="0" xfId="0" applyFont="1"/>
    <xf numFmtId="164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0" xfId="0" applyFont="1" applyAlignment="1">
      <alignment horizontal="right"/>
    </xf>
    <xf numFmtId="164" fontId="5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1" fillId="0" borderId="4" xfId="0" applyFont="1" applyBorder="1" applyAlignment="1">
      <alignment vertical="center" wrapText="1"/>
    </xf>
    <xf numFmtId="0" fontId="6" fillId="0" borderId="1" xfId="0" applyFont="1" applyBorder="1"/>
    <xf numFmtId="0" fontId="7" fillId="0" borderId="1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4" fillId="0" borderId="0" xfId="0" applyFont="1"/>
    <xf numFmtId="0" fontId="5" fillId="0" borderId="0" xfId="0" applyFont="1"/>
    <xf numFmtId="164" fontId="1" fillId="0" borderId="0" xfId="0" applyNumberFormat="1" applyFont="1"/>
    <xf numFmtId="0" fontId="8" fillId="0" borderId="0" xfId="0" applyFont="1"/>
    <xf numFmtId="0" fontId="9" fillId="0" borderId="0" xfId="0" applyFont="1"/>
    <xf numFmtId="164" fontId="1" fillId="0" borderId="0" xfId="0" applyNumberFormat="1" applyFont="1" applyFill="1"/>
    <xf numFmtId="0" fontId="1" fillId="0" borderId="1" xfId="0" applyFont="1" applyBorder="1" applyAlignment="1">
      <alignment horizontal="center" vertical="center"/>
    </xf>
    <xf numFmtId="164" fontId="2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3" borderId="1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164" fontId="1" fillId="0" borderId="1" xfId="1" applyNumberFormat="1" applyFont="1" applyBorder="1" applyAlignment="1" applyProtection="1">
      <alignment horizontal="center" vertical="top" wrapText="1"/>
    </xf>
    <xf numFmtId="164" fontId="1" fillId="0" borderId="1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1" fillId="0" borderId="3" xfId="1" applyNumberFormat="1" applyFont="1" applyFill="1" applyBorder="1" applyAlignment="1" applyProtection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164" fontId="4" fillId="3" borderId="0" xfId="0" applyNumberFormat="1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 applyProtection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tabSelected="1" workbookViewId="0">
      <selection activeCell="L11" sqref="L11"/>
    </sheetView>
  </sheetViews>
  <sheetFormatPr defaultColWidth="9.109375" defaultRowHeight="14.4" x14ac:dyDescent="0.3"/>
  <cols>
    <col min="1" max="1" width="37" style="1" customWidth="1"/>
    <col min="2" max="2" width="12.88671875" style="1" hidden="1" customWidth="1"/>
    <col min="3" max="3" width="12.6640625" style="1" bestFit="1" customWidth="1"/>
    <col min="4" max="4" width="13" style="1" customWidth="1"/>
    <col min="5" max="5" width="13.33203125" style="1" customWidth="1"/>
    <col min="6" max="6" width="13.6640625" style="1" customWidth="1"/>
    <col min="7" max="7" width="15" style="1" bestFit="1" customWidth="1"/>
    <col min="8" max="8" width="14.33203125" style="1" customWidth="1"/>
    <col min="9" max="9" width="14" style="1" customWidth="1"/>
    <col min="10" max="16384" width="9.109375" style="1"/>
  </cols>
  <sheetData>
    <row r="1" spans="1:12" x14ac:dyDescent="0.3">
      <c r="I1" s="8" t="s">
        <v>49</v>
      </c>
    </row>
    <row r="2" spans="1:12" x14ac:dyDescent="0.3">
      <c r="I2" s="8" t="s">
        <v>39</v>
      </c>
    </row>
    <row r="3" spans="1:12" ht="40.5" customHeight="1" x14ac:dyDescent="0.3">
      <c r="A3" s="56" t="s">
        <v>41</v>
      </c>
      <c r="B3" s="56"/>
      <c r="C3" s="56"/>
      <c r="D3" s="56"/>
      <c r="E3" s="56"/>
      <c r="F3" s="56"/>
      <c r="G3" s="56"/>
      <c r="H3" s="56"/>
      <c r="I3" s="56"/>
    </row>
    <row r="4" spans="1:12" ht="15" customHeight="1" x14ac:dyDescent="0.3">
      <c r="A4" s="29"/>
      <c r="B4" s="29"/>
      <c r="C4" s="29"/>
      <c r="D4" s="29"/>
      <c r="E4" s="29"/>
      <c r="F4" s="29"/>
      <c r="G4" s="29"/>
      <c r="H4" s="29"/>
      <c r="I4" s="30" t="s">
        <v>19</v>
      </c>
    </row>
    <row r="5" spans="1:12" ht="27.6" x14ac:dyDescent="0.3">
      <c r="A5" s="31" t="s">
        <v>0</v>
      </c>
      <c r="B5" s="32" t="s">
        <v>13</v>
      </c>
      <c r="C5" s="13" t="s">
        <v>46</v>
      </c>
      <c r="D5" s="32" t="s">
        <v>51</v>
      </c>
      <c r="E5" s="32" t="s">
        <v>1</v>
      </c>
      <c r="F5" s="32" t="s">
        <v>2</v>
      </c>
      <c r="G5" s="32" t="s">
        <v>42</v>
      </c>
      <c r="H5" s="32" t="s">
        <v>43</v>
      </c>
      <c r="I5" s="32" t="s">
        <v>44</v>
      </c>
    </row>
    <row r="6" spans="1:12" s="24" customFormat="1" x14ac:dyDescent="0.3">
      <c r="A6" s="33" t="s">
        <v>3</v>
      </c>
      <c r="B6" s="34"/>
      <c r="C6" s="35">
        <f t="shared" ref="C6:I6" si="0">C9+C14+C15</f>
        <v>56067.199999999997</v>
      </c>
      <c r="D6" s="35">
        <f t="shared" si="0"/>
        <v>36187.599999999999</v>
      </c>
      <c r="E6" s="35">
        <f t="shared" si="0"/>
        <v>57912.5</v>
      </c>
      <c r="F6" s="35">
        <f t="shared" si="0"/>
        <v>20747.2</v>
      </c>
      <c r="G6" s="35">
        <f t="shared" si="0"/>
        <v>21205.4</v>
      </c>
      <c r="H6" s="35">
        <f t="shared" si="0"/>
        <v>21677</v>
      </c>
      <c r="I6" s="35">
        <f t="shared" si="0"/>
        <v>22374.9</v>
      </c>
    </row>
    <row r="7" spans="1:12" s="24" customFormat="1" hidden="1" x14ac:dyDescent="0.3">
      <c r="A7" s="36" t="s">
        <v>22</v>
      </c>
      <c r="B7" s="37"/>
      <c r="C7" s="38">
        <f t="shared" ref="C7:I7" si="1">C9+C14</f>
        <v>8423.7000000000007</v>
      </c>
      <c r="D7" s="38">
        <f t="shared" si="1"/>
        <v>8715.7999999999993</v>
      </c>
      <c r="E7" s="38">
        <f t="shared" si="1"/>
        <v>8637.2000000000007</v>
      </c>
      <c r="F7" s="38">
        <f t="shared" si="1"/>
        <v>8796.3000000000011</v>
      </c>
      <c r="G7" s="38">
        <f t="shared" si="1"/>
        <v>8908.3000000000011</v>
      </c>
      <c r="H7" s="38">
        <f t="shared" si="1"/>
        <v>9075.5</v>
      </c>
      <c r="I7" s="38">
        <f t="shared" si="1"/>
        <v>9281.4</v>
      </c>
    </row>
    <row r="8" spans="1:12" hidden="1" x14ac:dyDescent="0.3">
      <c r="A8" s="39" t="s">
        <v>26</v>
      </c>
      <c r="B8" s="40"/>
      <c r="C8" s="41"/>
      <c r="D8" s="41">
        <f>D7*100/C7</f>
        <v>103.4675973740755</v>
      </c>
      <c r="E8" s="41">
        <f t="shared" ref="E8:I8" si="2">E7*100/D7</f>
        <v>99.098189494940243</v>
      </c>
      <c r="F8" s="41">
        <f t="shared" si="2"/>
        <v>101.84203214004539</v>
      </c>
      <c r="G8" s="41">
        <f t="shared" si="2"/>
        <v>101.27326262178416</v>
      </c>
      <c r="H8" s="41">
        <f t="shared" si="2"/>
        <v>101.87690131674954</v>
      </c>
      <c r="I8" s="41">
        <f t="shared" si="2"/>
        <v>102.2687455236626</v>
      </c>
    </row>
    <row r="9" spans="1:12" x14ac:dyDescent="0.3">
      <c r="A9" s="39" t="s">
        <v>23</v>
      </c>
      <c r="B9" s="40"/>
      <c r="C9" s="42">
        <f>C10+C11+C12+C13</f>
        <v>7637.8</v>
      </c>
      <c r="D9" s="42">
        <f t="shared" ref="D9:I9" si="3">D10+D11+D12+D13</f>
        <v>7975</v>
      </c>
      <c r="E9" s="42">
        <f t="shared" si="3"/>
        <v>8042.2</v>
      </c>
      <c r="F9" s="42">
        <f t="shared" si="3"/>
        <v>8249.7000000000007</v>
      </c>
      <c r="G9" s="42">
        <f t="shared" si="3"/>
        <v>8388.7000000000007</v>
      </c>
      <c r="H9" s="42">
        <f t="shared" si="3"/>
        <v>8540.2999999999993</v>
      </c>
      <c r="I9" s="42">
        <f t="shared" si="3"/>
        <v>8724.7999999999993</v>
      </c>
      <c r="K9" s="28"/>
      <c r="L9" s="28"/>
    </row>
    <row r="10" spans="1:12" s="25" customFormat="1" x14ac:dyDescent="0.3">
      <c r="A10" s="43" t="s">
        <v>4</v>
      </c>
      <c r="B10" s="44"/>
      <c r="C10" s="5">
        <v>1491.5</v>
      </c>
      <c r="D10" s="5">
        <v>1829.2</v>
      </c>
      <c r="E10" s="5">
        <v>1656</v>
      </c>
      <c r="F10" s="6">
        <v>1722</v>
      </c>
      <c r="G10" s="6">
        <v>1791</v>
      </c>
      <c r="H10" s="6">
        <v>1862.6</v>
      </c>
      <c r="I10" s="6">
        <v>1937.1</v>
      </c>
    </row>
    <row r="11" spans="1:12" s="25" customFormat="1" x14ac:dyDescent="0.3">
      <c r="A11" s="43" t="s">
        <v>28</v>
      </c>
      <c r="B11" s="44"/>
      <c r="C11" s="5">
        <v>3786.5</v>
      </c>
      <c r="D11" s="5">
        <v>3775.2</v>
      </c>
      <c r="E11" s="5">
        <v>3810</v>
      </c>
      <c r="F11" s="6">
        <v>3880</v>
      </c>
      <c r="G11" s="6">
        <v>3930</v>
      </c>
      <c r="H11" s="6">
        <v>4000</v>
      </c>
      <c r="I11" s="6">
        <v>4100</v>
      </c>
    </row>
    <row r="12" spans="1:12" s="25" customFormat="1" x14ac:dyDescent="0.3">
      <c r="A12" s="43" t="s">
        <v>5</v>
      </c>
      <c r="B12" s="44"/>
      <c r="C12" s="5">
        <v>2133.1</v>
      </c>
      <c r="D12" s="5">
        <v>1978</v>
      </c>
      <c r="E12" s="5">
        <v>2346.1999999999998</v>
      </c>
      <c r="F12" s="6">
        <v>2407.6999999999998</v>
      </c>
      <c r="G12" s="6">
        <v>2407.6999999999998</v>
      </c>
      <c r="H12" s="6">
        <v>2407.6999999999998</v>
      </c>
      <c r="I12" s="6">
        <v>2407.6999999999998</v>
      </c>
    </row>
    <row r="13" spans="1:12" s="25" customFormat="1" x14ac:dyDescent="0.3">
      <c r="A13" s="43" t="s">
        <v>29</v>
      </c>
      <c r="B13" s="44"/>
      <c r="C13" s="5">
        <v>226.7</v>
      </c>
      <c r="D13" s="5">
        <v>392.6</v>
      </c>
      <c r="E13" s="5">
        <v>230</v>
      </c>
      <c r="F13" s="5">
        <v>240</v>
      </c>
      <c r="G13" s="5">
        <v>260</v>
      </c>
      <c r="H13" s="5">
        <v>270</v>
      </c>
      <c r="I13" s="5">
        <v>280</v>
      </c>
    </row>
    <row r="14" spans="1:12" x14ac:dyDescent="0.3">
      <c r="A14" s="39" t="s">
        <v>24</v>
      </c>
      <c r="B14" s="40"/>
      <c r="C14" s="5">
        <v>785.9</v>
      </c>
      <c r="D14" s="5">
        <v>740.8</v>
      </c>
      <c r="E14" s="5">
        <v>595</v>
      </c>
      <c r="F14" s="6">
        <v>546.6</v>
      </c>
      <c r="G14" s="6">
        <v>519.6</v>
      </c>
      <c r="H14" s="6">
        <v>535.20000000000005</v>
      </c>
      <c r="I14" s="6">
        <v>556.6</v>
      </c>
    </row>
    <row r="15" spans="1:12" x14ac:dyDescent="0.3">
      <c r="A15" s="36" t="s">
        <v>25</v>
      </c>
      <c r="B15" s="37"/>
      <c r="C15" s="38">
        <v>47643.5</v>
      </c>
      <c r="D15" s="38">
        <v>27471.8</v>
      </c>
      <c r="E15" s="38">
        <f t="shared" ref="E15:I15" si="4">E18+E19+E20+E21</f>
        <v>49275.3</v>
      </c>
      <c r="F15" s="38">
        <f t="shared" si="4"/>
        <v>11950.9</v>
      </c>
      <c r="G15" s="38">
        <f t="shared" si="4"/>
        <v>12297.1</v>
      </c>
      <c r="H15" s="38">
        <f t="shared" si="4"/>
        <v>12601.5</v>
      </c>
      <c r="I15" s="38">
        <f t="shared" si="4"/>
        <v>13093.5</v>
      </c>
    </row>
    <row r="16" spans="1:12" hidden="1" x14ac:dyDescent="0.3">
      <c r="A16" s="39" t="s">
        <v>26</v>
      </c>
      <c r="B16" s="40"/>
      <c r="C16" s="41"/>
      <c r="D16" s="3">
        <f>D15*100/C15</f>
        <v>57.661170988697307</v>
      </c>
      <c r="E16" s="3">
        <f t="shared" ref="E16:I16" si="5">E15*100/D15</f>
        <v>179.36684163396646</v>
      </c>
      <c r="F16" s="3">
        <f t="shared" si="5"/>
        <v>24.253327732149778</v>
      </c>
      <c r="G16" s="3">
        <f t="shared" si="5"/>
        <v>102.89685295668109</v>
      </c>
      <c r="H16" s="3">
        <f t="shared" si="5"/>
        <v>102.47538037423458</v>
      </c>
      <c r="I16" s="3">
        <f t="shared" si="5"/>
        <v>103.90429710748721</v>
      </c>
    </row>
    <row r="17" spans="1:9" s="25" customFormat="1" ht="12.75" customHeight="1" x14ac:dyDescent="0.3">
      <c r="A17" s="43" t="s">
        <v>30</v>
      </c>
      <c r="B17" s="44"/>
      <c r="C17" s="6"/>
      <c r="D17" s="41"/>
      <c r="E17" s="41"/>
      <c r="F17" s="41"/>
      <c r="G17" s="41"/>
      <c r="H17" s="41"/>
      <c r="I17" s="41"/>
    </row>
    <row r="18" spans="1:9" s="25" customFormat="1" x14ac:dyDescent="0.3">
      <c r="A18" s="43" t="s">
        <v>6</v>
      </c>
      <c r="B18" s="44"/>
      <c r="C18" s="5">
        <v>7552.6</v>
      </c>
      <c r="D18" s="3">
        <v>12330.7</v>
      </c>
      <c r="E18" s="3">
        <v>11171</v>
      </c>
      <c r="F18" s="3">
        <v>11472.8</v>
      </c>
      <c r="G18" s="3">
        <v>11827.5</v>
      </c>
      <c r="H18" s="3">
        <v>12300.6</v>
      </c>
      <c r="I18" s="3">
        <v>12792.6</v>
      </c>
    </row>
    <row r="19" spans="1:9" s="25" customFormat="1" x14ac:dyDescent="0.3">
      <c r="A19" s="43" t="s">
        <v>7</v>
      </c>
      <c r="B19" s="44"/>
      <c r="C19" s="5">
        <v>37692.400000000001</v>
      </c>
      <c r="D19" s="3">
        <v>13481.9</v>
      </c>
      <c r="E19" s="3">
        <v>37803.4</v>
      </c>
      <c r="F19" s="3">
        <v>177.2</v>
      </c>
      <c r="G19" s="3">
        <v>168.7</v>
      </c>
      <c r="H19" s="3">
        <v>0</v>
      </c>
      <c r="I19" s="3">
        <v>0</v>
      </c>
    </row>
    <row r="20" spans="1:9" s="25" customFormat="1" x14ac:dyDescent="0.3">
      <c r="A20" s="43" t="s">
        <v>8</v>
      </c>
      <c r="B20" s="44"/>
      <c r="C20" s="5">
        <v>281.8</v>
      </c>
      <c r="D20" s="3">
        <v>303.60000000000002</v>
      </c>
      <c r="E20" s="3">
        <v>300.89999999999998</v>
      </c>
      <c r="F20" s="3">
        <v>300.89999999999998</v>
      </c>
      <c r="G20" s="3">
        <v>300.89999999999998</v>
      </c>
      <c r="H20" s="3">
        <v>300.89999999999998</v>
      </c>
      <c r="I20" s="3">
        <v>300.89999999999998</v>
      </c>
    </row>
    <row r="21" spans="1:9" s="25" customFormat="1" ht="17.25" customHeight="1" x14ac:dyDescent="0.3">
      <c r="A21" s="43" t="s">
        <v>21</v>
      </c>
      <c r="B21" s="44"/>
      <c r="C21" s="5">
        <v>2139.6</v>
      </c>
      <c r="D21" s="3">
        <v>1409.9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</row>
    <row r="22" spans="1:9" s="24" customFormat="1" x14ac:dyDescent="0.3">
      <c r="A22" s="33" t="s">
        <v>9</v>
      </c>
      <c r="B22" s="34"/>
      <c r="C22" s="35">
        <v>42682.9</v>
      </c>
      <c r="D22" s="35">
        <v>50193.599999999999</v>
      </c>
      <c r="E22" s="35">
        <v>58789.9</v>
      </c>
      <c r="F22" s="35">
        <v>21538.9</v>
      </c>
      <c r="G22" s="35">
        <v>22007.1</v>
      </c>
      <c r="H22" s="35">
        <v>22493.8</v>
      </c>
      <c r="I22" s="35">
        <v>23210.2</v>
      </c>
    </row>
    <row r="23" spans="1:9" s="24" customFormat="1" hidden="1" x14ac:dyDescent="0.3">
      <c r="A23" s="39" t="s">
        <v>26</v>
      </c>
      <c r="B23" s="45"/>
      <c r="C23" s="38"/>
      <c r="D23" s="41"/>
      <c r="E23" s="41"/>
      <c r="F23" s="41"/>
      <c r="G23" s="41"/>
      <c r="H23" s="41"/>
      <c r="I23" s="41"/>
    </row>
    <row r="24" spans="1:9" x14ac:dyDescent="0.3">
      <c r="A24" s="39" t="s">
        <v>10</v>
      </c>
      <c r="B24" s="40"/>
      <c r="C24" s="51">
        <v>1959.3</v>
      </c>
      <c r="D24" s="51">
        <v>2282.8000000000002</v>
      </c>
      <c r="E24" s="51">
        <v>2342.8000000000002</v>
      </c>
      <c r="F24" s="51">
        <v>2408.6</v>
      </c>
      <c r="G24" s="51">
        <v>2477</v>
      </c>
      <c r="H24" s="51">
        <v>2477</v>
      </c>
      <c r="I24" s="51">
        <v>2477</v>
      </c>
    </row>
    <row r="25" spans="1:9" x14ac:dyDescent="0.3">
      <c r="A25" s="39" t="s">
        <v>26</v>
      </c>
      <c r="B25" s="40"/>
      <c r="C25" s="46">
        <v>100</v>
      </c>
      <c r="D25" s="55">
        <f t="shared" ref="D25:I25" si="6">D24/C24*100</f>
        <v>116.51099882611138</v>
      </c>
      <c r="E25" s="55">
        <f t="shared" si="6"/>
        <v>102.62835114771333</v>
      </c>
      <c r="F25" s="55">
        <f t="shared" si="6"/>
        <v>102.80860508792897</v>
      </c>
      <c r="G25" s="55">
        <f t="shared" si="6"/>
        <v>102.83982396412854</v>
      </c>
      <c r="H25" s="55">
        <f t="shared" si="6"/>
        <v>100</v>
      </c>
      <c r="I25" s="55">
        <f t="shared" si="6"/>
        <v>100</v>
      </c>
    </row>
    <row r="26" spans="1:9" ht="27.6" x14ac:dyDescent="0.3">
      <c r="A26" s="39" t="s">
        <v>11</v>
      </c>
      <c r="B26" s="40"/>
      <c r="C26" s="41">
        <f>C22-C24</f>
        <v>40723.599999999999</v>
      </c>
      <c r="D26" s="41">
        <f>D22-D24</f>
        <v>47910.799999999996</v>
      </c>
      <c r="E26" s="41">
        <f t="shared" ref="E26:I26" si="7">E22-E24</f>
        <v>56447.1</v>
      </c>
      <c r="F26" s="41">
        <f t="shared" si="7"/>
        <v>19130.300000000003</v>
      </c>
      <c r="G26" s="41">
        <f t="shared" si="7"/>
        <v>19530.099999999999</v>
      </c>
      <c r="H26" s="41">
        <f>H22-H24</f>
        <v>20016.8</v>
      </c>
      <c r="I26" s="41">
        <f t="shared" si="7"/>
        <v>20733.2</v>
      </c>
    </row>
    <row r="27" spans="1:9" hidden="1" x14ac:dyDescent="0.3">
      <c r="A27" s="39" t="s">
        <v>26</v>
      </c>
      <c r="B27" s="40"/>
      <c r="C27" s="41"/>
      <c r="D27" s="3">
        <f>D26*100/C26</f>
        <v>117.64873439479811</v>
      </c>
      <c r="E27" s="3">
        <f t="shared" ref="E27:I27" si="8">E26*100/D26</f>
        <v>117.81706838541625</v>
      </c>
      <c r="F27" s="3">
        <f t="shared" si="8"/>
        <v>33.890669316935686</v>
      </c>
      <c r="G27" s="3">
        <f t="shared" si="8"/>
        <v>102.0898783605066</v>
      </c>
      <c r="H27" s="3">
        <f t="shared" si="8"/>
        <v>102.4920507319471</v>
      </c>
      <c r="I27" s="3">
        <f t="shared" si="8"/>
        <v>103.57899364533792</v>
      </c>
    </row>
    <row r="28" spans="1:9" s="24" customFormat="1" ht="18" customHeight="1" x14ac:dyDescent="0.3">
      <c r="A28" s="33" t="s">
        <v>12</v>
      </c>
      <c r="B28" s="34"/>
      <c r="C28" s="35">
        <f t="shared" ref="C28:I28" si="9">C6-C22</f>
        <v>13384.299999999996</v>
      </c>
      <c r="D28" s="35">
        <f>D6-D22</f>
        <v>-14006</v>
      </c>
      <c r="E28" s="35">
        <f t="shared" si="9"/>
        <v>-877.40000000000146</v>
      </c>
      <c r="F28" s="35">
        <f t="shared" si="9"/>
        <v>-791.70000000000073</v>
      </c>
      <c r="G28" s="35">
        <f t="shared" si="9"/>
        <v>-801.69999999999709</v>
      </c>
      <c r="H28" s="35">
        <f t="shared" si="9"/>
        <v>-816.79999999999927</v>
      </c>
      <c r="I28" s="35">
        <f t="shared" si="9"/>
        <v>-835.29999999999927</v>
      </c>
    </row>
    <row r="29" spans="1:9" s="7" customFormat="1" ht="20.399999999999999" customHeight="1" x14ac:dyDescent="0.3">
      <c r="D29" s="26"/>
      <c r="E29" s="26"/>
      <c r="F29" s="26"/>
      <c r="G29" s="26"/>
      <c r="H29" s="26"/>
      <c r="I29" s="26"/>
    </row>
    <row r="30" spans="1:9" ht="27.6" hidden="1" x14ac:dyDescent="0.3">
      <c r="A30" s="4" t="s">
        <v>18</v>
      </c>
      <c r="B30" s="27">
        <v>115.5</v>
      </c>
      <c r="C30" s="3">
        <v>107.7</v>
      </c>
      <c r="D30" s="2">
        <v>106</v>
      </c>
      <c r="E30" s="2">
        <v>105.3</v>
      </c>
      <c r="F30" s="2">
        <v>105.2</v>
      </c>
      <c r="G30" s="2">
        <v>104.9</v>
      </c>
      <c r="H30" s="2">
        <v>104.7</v>
      </c>
      <c r="I30" s="2">
        <v>104.2</v>
      </c>
    </row>
    <row r="31" spans="1:9" x14ac:dyDescent="0.3">
      <c r="F31" s="28"/>
      <c r="G31" s="28"/>
      <c r="H31" s="28"/>
      <c r="I31" s="28"/>
    </row>
    <row r="33" spans="4:4" x14ac:dyDescent="0.3">
      <c r="D33" s="28"/>
    </row>
  </sheetData>
  <mergeCells count="1">
    <mergeCell ref="A3:I3"/>
  </mergeCells>
  <pageMargins left="0.70866141732283472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workbookViewId="0">
      <selection activeCell="D24" sqref="D24"/>
    </sheetView>
  </sheetViews>
  <sheetFormatPr defaultColWidth="9.109375" defaultRowHeight="13.8" x14ac:dyDescent="0.25"/>
  <cols>
    <col min="1" max="1" width="40.44140625" style="10" customWidth="1"/>
    <col min="2" max="8" width="14.5546875" style="10" customWidth="1"/>
    <col min="9" max="16384" width="9.109375" style="10"/>
  </cols>
  <sheetData>
    <row r="1" spans="1:8" x14ac:dyDescent="0.25">
      <c r="H1" s="8" t="s">
        <v>27</v>
      </c>
    </row>
    <row r="2" spans="1:8" x14ac:dyDescent="0.25">
      <c r="H2" s="8" t="s">
        <v>39</v>
      </c>
    </row>
    <row r="3" spans="1:8" ht="20.25" customHeight="1" x14ac:dyDescent="0.25">
      <c r="A3" s="57" t="s">
        <v>45</v>
      </c>
      <c r="B3" s="57"/>
      <c r="C3" s="57"/>
      <c r="D3" s="57"/>
      <c r="E3" s="57"/>
      <c r="F3" s="57"/>
      <c r="G3" s="57"/>
      <c r="H3" s="57"/>
    </row>
    <row r="4" spans="1:8" ht="14.25" customHeight="1" x14ac:dyDescent="0.25">
      <c r="A4" s="11"/>
      <c r="B4" s="53"/>
      <c r="C4" s="53"/>
      <c r="D4" s="53"/>
      <c r="E4" s="53"/>
      <c r="F4" s="53"/>
      <c r="G4" s="53"/>
      <c r="H4" s="54" t="s">
        <v>19</v>
      </c>
    </row>
    <row r="5" spans="1:8" ht="30.75" customHeight="1" x14ac:dyDescent="0.25">
      <c r="A5" s="12" t="s">
        <v>0</v>
      </c>
      <c r="B5" s="13" t="s">
        <v>47</v>
      </c>
      <c r="C5" s="13" t="s">
        <v>50</v>
      </c>
      <c r="D5" s="13" t="s">
        <v>1</v>
      </c>
      <c r="E5" s="13" t="s">
        <v>2</v>
      </c>
      <c r="F5" s="13" t="s">
        <v>42</v>
      </c>
      <c r="G5" s="13" t="s">
        <v>43</v>
      </c>
      <c r="H5" s="13" t="s">
        <v>44</v>
      </c>
    </row>
    <row r="6" spans="1:8" s="21" customFormat="1" x14ac:dyDescent="0.25">
      <c r="A6" s="14" t="s">
        <v>14</v>
      </c>
      <c r="B6" s="35">
        <f t="shared" ref="B6:F6" si="0">B8+B20+B22</f>
        <v>42682.9</v>
      </c>
      <c r="C6" s="35">
        <f t="shared" si="0"/>
        <v>50193.599999999991</v>
      </c>
      <c r="D6" s="35">
        <f t="shared" si="0"/>
        <v>58789.9</v>
      </c>
      <c r="E6" s="35">
        <f>E8+E20+E22</f>
        <v>21538.9</v>
      </c>
      <c r="F6" s="35">
        <f t="shared" si="0"/>
        <v>22007.1</v>
      </c>
      <c r="G6" s="35">
        <v>22493.8</v>
      </c>
      <c r="H6" s="35">
        <v>23210.2</v>
      </c>
    </row>
    <row r="7" spans="1:8" x14ac:dyDescent="0.25">
      <c r="A7" s="4" t="s">
        <v>26</v>
      </c>
      <c r="B7" s="47"/>
      <c r="C7" s="47">
        <f t="shared" ref="C7:H7" si="1">C6*100/B6</f>
        <v>117.59650820351942</v>
      </c>
      <c r="D7" s="47">
        <f t="shared" si="1"/>
        <v>117.12628701667147</v>
      </c>
      <c r="E7" s="47">
        <f t="shared" si="1"/>
        <v>36.637075416015335</v>
      </c>
      <c r="F7" s="47">
        <f t="shared" si="1"/>
        <v>102.17374146312021</v>
      </c>
      <c r="G7" s="47">
        <f t="shared" si="1"/>
        <v>102.2115589968692</v>
      </c>
      <c r="H7" s="47">
        <f t="shared" si="1"/>
        <v>103.1848776107194</v>
      </c>
    </row>
    <row r="8" spans="1:8" x14ac:dyDescent="0.25">
      <c r="A8" s="4" t="s">
        <v>15</v>
      </c>
      <c r="B8" s="35">
        <f t="shared" ref="B8:G8" si="2">SUM(B10:B19)</f>
        <v>35091.9</v>
      </c>
      <c r="C8" s="35">
        <f t="shared" si="2"/>
        <v>39708.799999999996</v>
      </c>
      <c r="D8" s="35">
        <f t="shared" si="2"/>
        <v>47446.400000000001</v>
      </c>
      <c r="E8" s="35">
        <f t="shared" si="2"/>
        <v>11756.300000000001</v>
      </c>
      <c r="F8" s="35">
        <f t="shared" si="2"/>
        <v>12126.800000000001</v>
      </c>
      <c r="G8" s="35">
        <f t="shared" si="2"/>
        <v>0</v>
      </c>
      <c r="H8" s="35">
        <f t="shared" ref="H8" si="3">SUM(H10:H19)</f>
        <v>0</v>
      </c>
    </row>
    <row r="9" spans="1:8" s="22" customFormat="1" x14ac:dyDescent="0.25">
      <c r="A9" s="20" t="s">
        <v>16</v>
      </c>
      <c r="B9" s="48">
        <f t="shared" ref="B9:H9" si="4">B8*100/B6</f>
        <v>82.215360249655006</v>
      </c>
      <c r="C9" s="48">
        <f t="shared" si="4"/>
        <v>79.111281119505279</v>
      </c>
      <c r="D9" s="48">
        <f t="shared" si="4"/>
        <v>80.70501905939625</v>
      </c>
      <c r="E9" s="48">
        <f t="shared" si="4"/>
        <v>54.581710300897441</v>
      </c>
      <c r="F9" s="9">
        <f t="shared" si="4"/>
        <v>55.104034607013197</v>
      </c>
      <c r="G9" s="9">
        <f t="shared" si="4"/>
        <v>0</v>
      </c>
      <c r="H9" s="9">
        <f t="shared" si="4"/>
        <v>0</v>
      </c>
    </row>
    <row r="10" spans="1:8" ht="69" x14ac:dyDescent="0.25">
      <c r="A10" s="16" t="s">
        <v>31</v>
      </c>
      <c r="B10" s="49">
        <v>2631.6</v>
      </c>
      <c r="C10" s="49">
        <v>2631.6</v>
      </c>
      <c r="D10" s="49">
        <v>2777.8</v>
      </c>
      <c r="E10" s="49">
        <v>277.8</v>
      </c>
      <c r="F10" s="49">
        <v>277.8</v>
      </c>
      <c r="G10" s="49"/>
      <c r="H10" s="5"/>
    </row>
    <row r="11" spans="1:8" ht="41.4" x14ac:dyDescent="0.25">
      <c r="A11" s="16" t="s">
        <v>32</v>
      </c>
      <c r="B11" s="49">
        <v>2946</v>
      </c>
      <c r="C11" s="49">
        <v>4162.3999999999996</v>
      </c>
      <c r="D11" s="49">
        <v>3424.8</v>
      </c>
      <c r="E11" s="49">
        <v>2088.6</v>
      </c>
      <c r="F11" s="49">
        <v>2088.6</v>
      </c>
      <c r="G11" s="49"/>
      <c r="H11" s="5"/>
    </row>
    <row r="12" spans="1:8" ht="87.75" customHeight="1" x14ac:dyDescent="0.25">
      <c r="A12" s="16" t="s">
        <v>33</v>
      </c>
      <c r="B12" s="49">
        <v>1104.0999999999999</v>
      </c>
      <c r="C12" s="49">
        <v>5</v>
      </c>
      <c r="D12" s="49">
        <v>29834.5</v>
      </c>
      <c r="E12" s="49">
        <v>5</v>
      </c>
      <c r="F12" s="49">
        <v>5</v>
      </c>
      <c r="G12" s="49"/>
      <c r="H12" s="6"/>
    </row>
    <row r="13" spans="1:8" ht="41.4" customHeight="1" x14ac:dyDescent="0.25">
      <c r="A13" s="16" t="s">
        <v>34</v>
      </c>
      <c r="B13" s="49">
        <v>9317.5</v>
      </c>
      <c r="C13" s="49">
        <v>9847.2999999999993</v>
      </c>
      <c r="D13" s="49">
        <v>9638.1</v>
      </c>
      <c r="E13" s="49">
        <v>8604.4</v>
      </c>
      <c r="F13" s="49">
        <v>9083.4</v>
      </c>
      <c r="G13" s="49"/>
      <c r="H13" s="5"/>
    </row>
    <row r="14" spans="1:8" ht="55.2" x14ac:dyDescent="0.25">
      <c r="A14" s="16" t="s">
        <v>35</v>
      </c>
      <c r="B14" s="49">
        <v>11526.7</v>
      </c>
      <c r="C14" s="49">
        <v>21792.3</v>
      </c>
      <c r="D14" s="49">
        <v>336.8</v>
      </c>
      <c r="E14" s="49">
        <v>404.1</v>
      </c>
      <c r="F14" s="49">
        <v>304.10000000000002</v>
      </c>
      <c r="G14" s="49"/>
      <c r="H14" s="5"/>
    </row>
    <row r="15" spans="1:8" ht="41.4" x14ac:dyDescent="0.25">
      <c r="A15" s="16" t="s">
        <v>48</v>
      </c>
      <c r="B15" s="49">
        <v>6275.5</v>
      </c>
      <c r="C15" s="49">
        <v>0</v>
      </c>
      <c r="D15" s="49">
        <v>0</v>
      </c>
      <c r="E15" s="49">
        <v>0</v>
      </c>
      <c r="F15" s="49">
        <v>0</v>
      </c>
      <c r="G15" s="49"/>
      <c r="H15" s="5"/>
    </row>
    <row r="16" spans="1:8" ht="45" customHeight="1" x14ac:dyDescent="0.25">
      <c r="A16" s="16" t="s">
        <v>40</v>
      </c>
      <c r="B16" s="49">
        <v>1082.9000000000001</v>
      </c>
      <c r="C16" s="49">
        <v>1124.5999999999999</v>
      </c>
      <c r="D16" s="49">
        <v>1177</v>
      </c>
      <c r="E16" s="49">
        <v>117.7</v>
      </c>
      <c r="F16" s="49">
        <v>117.7</v>
      </c>
      <c r="G16" s="49"/>
      <c r="H16" s="5"/>
    </row>
    <row r="17" spans="1:8" ht="57" customHeight="1" x14ac:dyDescent="0.25">
      <c r="A17" s="16" t="s">
        <v>36</v>
      </c>
      <c r="B17" s="49">
        <v>200.6</v>
      </c>
      <c r="C17" s="49">
        <v>145.6</v>
      </c>
      <c r="D17" s="49">
        <v>250.4</v>
      </c>
      <c r="E17" s="49">
        <v>251.7</v>
      </c>
      <c r="F17" s="49">
        <v>243.2</v>
      </c>
      <c r="G17" s="49"/>
      <c r="H17" s="5"/>
    </row>
    <row r="18" spans="1:8" ht="62.25" customHeight="1" x14ac:dyDescent="0.25">
      <c r="A18" s="52" t="s">
        <v>37</v>
      </c>
      <c r="B18" s="49">
        <v>5</v>
      </c>
      <c r="C18" s="49">
        <v>0</v>
      </c>
      <c r="D18" s="49">
        <v>5</v>
      </c>
      <c r="E18" s="49">
        <v>5</v>
      </c>
      <c r="F18" s="49">
        <v>5</v>
      </c>
      <c r="G18" s="49"/>
      <c r="H18" s="6"/>
    </row>
    <row r="19" spans="1:8" ht="78" customHeight="1" x14ac:dyDescent="0.25">
      <c r="A19" s="52" t="s">
        <v>38</v>
      </c>
      <c r="B19" s="49">
        <v>2</v>
      </c>
      <c r="C19" s="49">
        <v>0</v>
      </c>
      <c r="D19" s="49">
        <v>2</v>
      </c>
      <c r="E19" s="49">
        <v>2</v>
      </c>
      <c r="F19" s="49">
        <v>2</v>
      </c>
      <c r="G19" s="49"/>
      <c r="H19" s="6"/>
    </row>
    <row r="20" spans="1:8" x14ac:dyDescent="0.25">
      <c r="A20" s="17" t="s">
        <v>17</v>
      </c>
      <c r="B20" s="35">
        <v>7591</v>
      </c>
      <c r="C20" s="35">
        <v>10484.799999999999</v>
      </c>
      <c r="D20" s="35">
        <v>11343.5</v>
      </c>
      <c r="E20" s="35">
        <v>9245.5</v>
      </c>
      <c r="F20" s="35">
        <v>8792.7000000000007</v>
      </c>
      <c r="G20" s="35">
        <v>22493.8</v>
      </c>
      <c r="H20" s="35">
        <v>23210.2</v>
      </c>
    </row>
    <row r="21" spans="1:8" s="22" customFormat="1" x14ac:dyDescent="0.25">
      <c r="A21" s="15" t="s">
        <v>16</v>
      </c>
      <c r="B21" s="9">
        <f t="shared" ref="B21:H21" si="5">B20*100/B6</f>
        <v>17.784639750344986</v>
      </c>
      <c r="C21" s="9">
        <f t="shared" si="5"/>
        <v>20.888718880494725</v>
      </c>
      <c r="D21" s="9">
        <f>D20*100/D6</f>
        <v>19.294980940603743</v>
      </c>
      <c r="E21" s="9">
        <f>E20*100/E6</f>
        <v>42.924661890811507</v>
      </c>
      <c r="F21" s="9">
        <f t="shared" si="5"/>
        <v>39.953923960903538</v>
      </c>
      <c r="G21" s="9">
        <f t="shared" si="5"/>
        <v>100</v>
      </c>
      <c r="H21" s="9">
        <f t="shared" si="5"/>
        <v>100</v>
      </c>
    </row>
    <row r="22" spans="1:8" x14ac:dyDescent="0.25">
      <c r="A22" s="18" t="s">
        <v>20</v>
      </c>
      <c r="B22" s="35"/>
      <c r="C22" s="35"/>
      <c r="D22" s="35">
        <v>0</v>
      </c>
      <c r="E22" s="35">
        <v>537.1</v>
      </c>
      <c r="F22" s="35">
        <v>1087.5999999999999</v>
      </c>
      <c r="G22" s="35"/>
      <c r="H22" s="35"/>
    </row>
    <row r="23" spans="1:8" s="22" customFormat="1" x14ac:dyDescent="0.25">
      <c r="A23" s="19" t="s">
        <v>16</v>
      </c>
      <c r="B23" s="50">
        <v>0</v>
      </c>
      <c r="C23" s="50">
        <f t="shared" ref="C23:H23" si="6">C22*100/C6</f>
        <v>0</v>
      </c>
      <c r="D23" s="50">
        <f t="shared" si="6"/>
        <v>0</v>
      </c>
      <c r="E23" s="50">
        <f>E22*100/E6</f>
        <v>2.4936278082910452</v>
      </c>
      <c r="F23" s="50">
        <f t="shared" si="6"/>
        <v>4.9420414320832817</v>
      </c>
      <c r="G23" s="50">
        <f t="shared" si="6"/>
        <v>0</v>
      </c>
      <c r="H23" s="50">
        <f t="shared" si="6"/>
        <v>0</v>
      </c>
    </row>
    <row r="25" spans="1:8" x14ac:dyDescent="0.25">
      <c r="C25" s="23"/>
    </row>
    <row r="26" spans="1:8" x14ac:dyDescent="0.25">
      <c r="C26" s="23"/>
    </row>
  </sheetData>
  <mergeCells count="1">
    <mergeCell ref="A3:H3"/>
  </mergeCells>
  <pageMargins left="0.9055118110236221" right="0.70866141732283472" top="0.35433070866141736" bottom="0.35433070866141736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 </vt:lpstr>
      <vt:lpstr>приложение 2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Темразян Сабина Арменовна</dc:creator>
  <cp:lastModifiedBy>Пользователь Asus</cp:lastModifiedBy>
  <cp:lastPrinted>2021-02-01T12:16:19Z</cp:lastPrinted>
  <dcterms:created xsi:type="dcterms:W3CDTF">2015-09-25T08:48:27Z</dcterms:created>
  <dcterms:modified xsi:type="dcterms:W3CDTF">2021-02-05T13:05:18Z</dcterms:modified>
</cp:coreProperties>
</file>