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tabRatio="601" activeTab="3"/>
  </bookViews>
  <sheets>
    <sheet name="электроэнергия" sheetId="1" r:id="rId1"/>
    <sheet name="тепло" sheetId="2" r:id="rId2"/>
    <sheet name="стоки" sheetId="3" r:id="rId3"/>
    <sheet name="вода" sheetId="4" r:id="rId4"/>
  </sheets>
  <definedNames/>
  <calcPr fullCalcOnLoad="1"/>
</workbook>
</file>

<file path=xl/sharedStrings.xml><?xml version="1.0" encoding="utf-8"?>
<sst xmlns="http://schemas.openxmlformats.org/spreadsheetml/2006/main" count="359" uniqueCount="51">
  <si>
    <t>№</t>
  </si>
  <si>
    <t>Наименование</t>
  </si>
  <si>
    <t>бюджетополучателя</t>
  </si>
  <si>
    <t>(учреждения,организации)</t>
  </si>
  <si>
    <t>ИНН</t>
  </si>
  <si>
    <t>бюджетопол.</t>
  </si>
  <si>
    <t>натур.</t>
  </si>
  <si>
    <t>показ.</t>
  </si>
  <si>
    <t>тыс.руб.</t>
  </si>
  <si>
    <t>1 квартал</t>
  </si>
  <si>
    <t>3квартал</t>
  </si>
  <si>
    <t>2 квртал</t>
  </si>
  <si>
    <t>4 квартал</t>
  </si>
  <si>
    <t>показ.Гкал</t>
  </si>
  <si>
    <t>показ.м.куб.</t>
  </si>
  <si>
    <t>показ.тыс.квт.ч.</t>
  </si>
  <si>
    <t>ТЕПЛОСНАБЖЕНИЕ</t>
  </si>
  <si>
    <t>СТОКИ</t>
  </si>
  <si>
    <t>ВОДОСНАБЖЕНИЕ</t>
  </si>
  <si>
    <t>Приложение №2</t>
  </si>
  <si>
    <t>Приложение № 3</t>
  </si>
  <si>
    <t>Приложение № 4</t>
  </si>
  <si>
    <t>3 квартал</t>
  </si>
  <si>
    <t xml:space="preserve">                                                                                          Приложение № 1</t>
  </si>
  <si>
    <t>ЭЛЕКТРОЭНЕРГИЯ</t>
  </si>
  <si>
    <t>Оятский культурно-спортивный центр</t>
  </si>
  <si>
    <t>в т.ч.Уличное освещение</t>
  </si>
  <si>
    <t>в т.ч. Оятский культурно-спортивный центр</t>
  </si>
  <si>
    <t>в т.ч.Оятский культурно-спортивный центр</t>
  </si>
  <si>
    <t>Администрация Доможировского сельского поселения</t>
  </si>
  <si>
    <t xml:space="preserve"> тыс. руб.</t>
  </si>
  <si>
    <t xml:space="preserve"> тыс.руб.</t>
  </si>
  <si>
    <t>2022 год</t>
  </si>
  <si>
    <t>2022год</t>
  </si>
  <si>
    <t>2023год</t>
  </si>
  <si>
    <t>2023 год</t>
  </si>
  <si>
    <t>2 квартал</t>
  </si>
  <si>
    <t>2024 год</t>
  </si>
  <si>
    <t>2024год</t>
  </si>
  <si>
    <t>11,34/12,36</t>
  </si>
  <si>
    <t>12,36/12,85</t>
  </si>
  <si>
    <t>12,85/12,85</t>
  </si>
  <si>
    <t>2786,44/2884,07</t>
  </si>
  <si>
    <t>2884,07/2999,43</t>
  </si>
  <si>
    <t>2999,43/2999,43</t>
  </si>
  <si>
    <t>73,24/76,54</t>
  </si>
  <si>
    <t>76,54/79,6</t>
  </si>
  <si>
    <t>79,6/79,6</t>
  </si>
  <si>
    <t>52,81/55,19</t>
  </si>
  <si>
    <t>55,19/57,4</t>
  </si>
  <si>
    <t>57,4/57,4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</si>
</sst>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NumberFormat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72" fontId="0" fillId="0" borderId="19" xfId="0" applyNumberFormat="1" applyBorder="1" applyAlignment="1">
      <alignment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2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" fillId="33" borderId="26" xfId="0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172" fontId="0" fillId="0" borderId="15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" sqref="N1:N16384"/>
    </sheetView>
  </sheetViews>
  <sheetFormatPr defaultColWidth="9.00390625" defaultRowHeight="12.75"/>
  <cols>
    <col min="1" max="1" width="5.00390625" style="0" customWidth="1"/>
    <col min="2" max="2" width="46.125" style="0" customWidth="1"/>
    <col min="3" max="3" width="13.375" style="0" customWidth="1"/>
    <col min="4" max="4" width="12.50390625" style="0" customWidth="1"/>
    <col min="5" max="5" width="12.625" style="0" customWidth="1"/>
    <col min="14" max="14" width="0" style="0" hidden="1" customWidth="1"/>
  </cols>
  <sheetData>
    <row r="1" spans="1:13" ht="12.75">
      <c r="A1" s="13"/>
      <c r="B1" s="13"/>
      <c r="C1" s="13"/>
      <c r="D1" s="13" t="s">
        <v>23</v>
      </c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2.5">
      <c r="A3" s="13"/>
      <c r="B3" s="13"/>
      <c r="C3" s="13"/>
      <c r="D3" s="15"/>
      <c r="E3" s="15" t="s">
        <v>24</v>
      </c>
      <c r="F3" s="16"/>
      <c r="G3" s="13"/>
      <c r="H3" s="13"/>
      <c r="I3" s="13"/>
      <c r="J3" s="13"/>
      <c r="K3" s="13"/>
      <c r="L3" s="13"/>
      <c r="M3" s="13"/>
    </row>
    <row r="5" ht="12" customHeight="1"/>
    <row r="6" ht="13.5" thickBot="1">
      <c r="A6" s="8"/>
    </row>
    <row r="7" spans="1:13" ht="13.5" thickBot="1">
      <c r="A7" s="21"/>
      <c r="B7" s="5" t="s">
        <v>1</v>
      </c>
      <c r="C7" s="21" t="s">
        <v>4</v>
      </c>
      <c r="D7" s="4">
        <v>2022</v>
      </c>
      <c r="E7" s="5"/>
      <c r="F7" s="4" t="s">
        <v>9</v>
      </c>
      <c r="G7" s="5"/>
      <c r="H7" s="4" t="s">
        <v>36</v>
      </c>
      <c r="I7" s="5"/>
      <c r="J7" s="4" t="s">
        <v>22</v>
      </c>
      <c r="K7" s="23"/>
      <c r="L7" s="4" t="s">
        <v>12</v>
      </c>
      <c r="M7" s="5"/>
    </row>
    <row r="8" spans="1:13" ht="12.75">
      <c r="A8" s="1" t="s">
        <v>0</v>
      </c>
      <c r="B8" s="10" t="s">
        <v>2</v>
      </c>
      <c r="C8" s="2" t="s">
        <v>5</v>
      </c>
      <c r="D8" s="2" t="s">
        <v>6</v>
      </c>
      <c r="E8" s="2" t="s">
        <v>8</v>
      </c>
      <c r="F8" s="2" t="s">
        <v>6</v>
      </c>
      <c r="G8" s="2" t="s">
        <v>8</v>
      </c>
      <c r="H8" s="2" t="s">
        <v>6</v>
      </c>
      <c r="I8" s="2" t="s">
        <v>8</v>
      </c>
      <c r="J8" s="2" t="s">
        <v>6</v>
      </c>
      <c r="K8" s="2" t="s">
        <v>8</v>
      </c>
      <c r="L8" s="2" t="s">
        <v>6</v>
      </c>
      <c r="M8" s="2" t="s">
        <v>8</v>
      </c>
    </row>
    <row r="9" spans="1:13" ht="13.5" thickBot="1">
      <c r="A9" s="3"/>
      <c r="B9" s="11" t="s">
        <v>3</v>
      </c>
      <c r="C9" s="3"/>
      <c r="D9" s="3" t="s">
        <v>15</v>
      </c>
      <c r="E9" s="3"/>
      <c r="F9" s="3" t="s">
        <v>7</v>
      </c>
      <c r="G9" s="3"/>
      <c r="H9" s="3" t="s">
        <v>7</v>
      </c>
      <c r="I9" s="3"/>
      <c r="J9" s="3" t="s">
        <v>7</v>
      </c>
      <c r="K9" s="3"/>
      <c r="L9" s="3" t="s">
        <v>7</v>
      </c>
      <c r="M9" s="3"/>
    </row>
    <row r="10" spans="1:13" ht="13.5" thickBot="1">
      <c r="A10" s="22">
        <v>1.1</v>
      </c>
      <c r="B10" s="12" t="s">
        <v>29</v>
      </c>
      <c r="C10" s="6">
        <v>4709002326</v>
      </c>
      <c r="D10" s="17">
        <f>F10+H10+J10+L10</f>
        <v>236</v>
      </c>
      <c r="E10" s="25">
        <f aca="true" t="shared" si="0" ref="E10:M10">E11+E12+E13</f>
        <v>2793.54</v>
      </c>
      <c r="F10" s="26">
        <f t="shared" si="0"/>
        <v>87</v>
      </c>
      <c r="G10" s="25">
        <f t="shared" si="0"/>
        <v>986.5799999999999</v>
      </c>
      <c r="H10" s="26">
        <f t="shared" si="0"/>
        <v>34</v>
      </c>
      <c r="I10" s="25">
        <f t="shared" si="0"/>
        <v>385.55999999999995</v>
      </c>
      <c r="J10" s="26">
        <f t="shared" si="0"/>
        <v>31</v>
      </c>
      <c r="K10" s="25">
        <f t="shared" si="0"/>
        <v>383.16</v>
      </c>
      <c r="L10" s="26">
        <f t="shared" si="0"/>
        <v>84</v>
      </c>
      <c r="M10" s="25">
        <f t="shared" si="0"/>
        <v>1038.24</v>
      </c>
    </row>
    <row r="11" spans="1:14" ht="13.5" thickBot="1">
      <c r="A11" s="19"/>
      <c r="B11" s="12" t="s">
        <v>26</v>
      </c>
      <c r="C11" s="6"/>
      <c r="D11" s="17">
        <f>F11+H11+J11+L11</f>
        <v>190</v>
      </c>
      <c r="E11" s="25">
        <f>G11+I11+K11+M11</f>
        <v>2251.5</v>
      </c>
      <c r="F11" s="26">
        <v>70</v>
      </c>
      <c r="G11" s="25">
        <f>F11*11.34</f>
        <v>793.8</v>
      </c>
      <c r="H11" s="26">
        <v>25</v>
      </c>
      <c r="I11" s="25">
        <f>H11*11.34</f>
        <v>283.5</v>
      </c>
      <c r="J11" s="26">
        <v>25</v>
      </c>
      <c r="K11" s="25">
        <f>J11*12.36</f>
        <v>309</v>
      </c>
      <c r="L11" s="26">
        <v>70</v>
      </c>
      <c r="M11" s="25">
        <f>L11*12.36</f>
        <v>865.1999999999999</v>
      </c>
      <c r="N11" t="s">
        <v>39</v>
      </c>
    </row>
    <row r="12" spans="1:13" ht="13.5" thickBot="1">
      <c r="A12" s="19"/>
      <c r="B12" s="12" t="s">
        <v>25</v>
      </c>
      <c r="C12" s="28"/>
      <c r="D12" s="17">
        <f>F12+H12+J12+L12</f>
        <v>20</v>
      </c>
      <c r="E12" s="25">
        <f>G12+I12+K12+M12</f>
        <v>235.97999999999996</v>
      </c>
      <c r="F12" s="29">
        <v>8</v>
      </c>
      <c r="G12" s="25">
        <f>F12*11.34</f>
        <v>90.72</v>
      </c>
      <c r="H12" s="29">
        <v>3</v>
      </c>
      <c r="I12" s="25">
        <f>H12*11.34</f>
        <v>34.019999999999996</v>
      </c>
      <c r="J12" s="29">
        <v>2</v>
      </c>
      <c r="K12" s="25">
        <f>J12*12.36</f>
        <v>24.72</v>
      </c>
      <c r="L12" s="29">
        <v>7</v>
      </c>
      <c r="M12" s="25">
        <f>L12*12.36</f>
        <v>86.52</v>
      </c>
    </row>
    <row r="13" spans="1:13" ht="12.75">
      <c r="A13" s="19"/>
      <c r="B13" s="12" t="s">
        <v>29</v>
      </c>
      <c r="C13" s="6"/>
      <c r="D13" s="17">
        <f>F13+H13+J13+L13</f>
        <v>26</v>
      </c>
      <c r="E13" s="38">
        <f>G13+I13+K13+M13</f>
        <v>306.06</v>
      </c>
      <c r="F13" s="40">
        <v>9</v>
      </c>
      <c r="G13" s="25">
        <f>F13*11.34</f>
        <v>102.06</v>
      </c>
      <c r="H13" s="27">
        <v>6</v>
      </c>
      <c r="I13" s="25">
        <f>H13*11.34</f>
        <v>68.03999999999999</v>
      </c>
      <c r="J13" s="27">
        <v>4</v>
      </c>
      <c r="K13" s="25">
        <f>J13*12.36</f>
        <v>49.44</v>
      </c>
      <c r="L13" s="27">
        <v>7</v>
      </c>
      <c r="M13" s="25">
        <f>L13*12.36</f>
        <v>86.52</v>
      </c>
    </row>
    <row r="14" ht="13.5" thickBot="1">
      <c r="A14" s="8"/>
    </row>
    <row r="15" spans="1:13" ht="13.5" thickBot="1">
      <c r="A15" s="21"/>
      <c r="B15" s="5" t="s">
        <v>1</v>
      </c>
      <c r="C15" s="21" t="s">
        <v>4</v>
      </c>
      <c r="D15" s="4" t="s">
        <v>35</v>
      </c>
      <c r="E15" s="5"/>
      <c r="F15" s="4" t="s">
        <v>9</v>
      </c>
      <c r="G15" s="5"/>
      <c r="H15" s="4" t="s">
        <v>11</v>
      </c>
      <c r="I15" s="5"/>
      <c r="J15" s="4" t="s">
        <v>22</v>
      </c>
      <c r="K15" s="23"/>
      <c r="L15" s="4" t="s">
        <v>12</v>
      </c>
      <c r="M15" s="5"/>
    </row>
    <row r="16" spans="1:13" ht="12.75">
      <c r="A16" s="1" t="s">
        <v>0</v>
      </c>
      <c r="B16" s="10" t="s">
        <v>2</v>
      </c>
      <c r="C16" s="2" t="s">
        <v>5</v>
      </c>
      <c r="D16" s="2" t="s">
        <v>6</v>
      </c>
      <c r="E16" s="2" t="s">
        <v>8</v>
      </c>
      <c r="F16" s="2" t="s">
        <v>6</v>
      </c>
      <c r="G16" s="2" t="s">
        <v>8</v>
      </c>
      <c r="H16" s="2" t="s">
        <v>6</v>
      </c>
      <c r="I16" s="2" t="s">
        <v>8</v>
      </c>
      <c r="J16" s="2" t="s">
        <v>6</v>
      </c>
      <c r="K16" s="2" t="s">
        <v>8</v>
      </c>
      <c r="L16" s="2" t="s">
        <v>6</v>
      </c>
      <c r="M16" s="2" t="s">
        <v>8</v>
      </c>
    </row>
    <row r="17" spans="1:13" ht="13.5" thickBot="1">
      <c r="A17" s="3"/>
      <c r="B17" s="11" t="s">
        <v>3</v>
      </c>
      <c r="C17" s="3"/>
      <c r="D17" s="3" t="s">
        <v>15</v>
      </c>
      <c r="E17" s="3"/>
      <c r="F17" s="3" t="s">
        <v>7</v>
      </c>
      <c r="G17" s="3"/>
      <c r="H17" s="3" t="s">
        <v>7</v>
      </c>
      <c r="I17" s="3"/>
      <c r="J17" s="3" t="s">
        <v>7</v>
      </c>
      <c r="K17" s="3"/>
      <c r="L17" s="3" t="s">
        <v>7</v>
      </c>
      <c r="M17" s="3"/>
    </row>
    <row r="18" spans="1:13" ht="13.5" thickBot="1">
      <c r="A18" s="22">
        <v>1.1</v>
      </c>
      <c r="B18" s="12" t="s">
        <v>29</v>
      </c>
      <c r="C18" s="6">
        <v>4709002326</v>
      </c>
      <c r="D18" s="17">
        <f>F18+H18+J18+L18</f>
        <v>228</v>
      </c>
      <c r="E18" s="25">
        <f aca="true" t="shared" si="1" ref="E18:M18">E19+E20+E21</f>
        <v>2874.92</v>
      </c>
      <c r="F18" s="26">
        <f t="shared" si="1"/>
        <v>86</v>
      </c>
      <c r="G18" s="25">
        <f t="shared" si="1"/>
        <v>1062.9599999999998</v>
      </c>
      <c r="H18" s="26">
        <f t="shared" si="1"/>
        <v>26</v>
      </c>
      <c r="I18" s="25">
        <f t="shared" si="1"/>
        <v>321.35999999999996</v>
      </c>
      <c r="J18" s="26">
        <f t="shared" si="1"/>
        <v>26</v>
      </c>
      <c r="K18" s="25">
        <f t="shared" si="1"/>
        <v>334.1</v>
      </c>
      <c r="L18" s="26">
        <f t="shared" si="1"/>
        <v>90</v>
      </c>
      <c r="M18" s="25">
        <f t="shared" si="1"/>
        <v>1156.5</v>
      </c>
    </row>
    <row r="19" spans="1:14" ht="13.5" thickBot="1">
      <c r="A19" s="19"/>
      <c r="B19" s="12" t="s">
        <v>26</v>
      </c>
      <c r="C19" s="6"/>
      <c r="D19" s="17">
        <f>F19+H19+J19+L19</f>
        <v>184</v>
      </c>
      <c r="E19" s="25">
        <f>G19+I19+K19+M19</f>
        <v>2320.2999999999997</v>
      </c>
      <c r="F19" s="26">
        <v>70</v>
      </c>
      <c r="G19" s="25">
        <f>F19*12.36</f>
        <v>865.1999999999999</v>
      </c>
      <c r="H19" s="26">
        <v>20</v>
      </c>
      <c r="I19" s="25">
        <f>H19*12.36</f>
        <v>247.2</v>
      </c>
      <c r="J19" s="26">
        <v>20</v>
      </c>
      <c r="K19" s="25">
        <f>J19*12.85</f>
        <v>257</v>
      </c>
      <c r="L19" s="26">
        <v>74</v>
      </c>
      <c r="M19" s="25">
        <f>L19*12.85</f>
        <v>950.9</v>
      </c>
      <c r="N19" t="s">
        <v>40</v>
      </c>
    </row>
    <row r="20" spans="1:13" ht="13.5" thickBot="1">
      <c r="A20" s="19"/>
      <c r="B20" s="12" t="s">
        <v>25</v>
      </c>
      <c r="C20" s="28"/>
      <c r="D20" s="17">
        <f>F20+H20+J20+L20</f>
        <v>19</v>
      </c>
      <c r="E20" s="25">
        <f>G20+I20+K20+M20</f>
        <v>239.74</v>
      </c>
      <c r="F20" s="29">
        <v>7</v>
      </c>
      <c r="G20" s="25">
        <f>F20*12.36</f>
        <v>86.52</v>
      </c>
      <c r="H20" s="29">
        <v>2</v>
      </c>
      <c r="I20" s="25">
        <f>H20*12.36</f>
        <v>24.72</v>
      </c>
      <c r="J20" s="29">
        <v>3</v>
      </c>
      <c r="K20" s="25">
        <f>J20*12.85</f>
        <v>38.55</v>
      </c>
      <c r="L20" s="29">
        <v>7</v>
      </c>
      <c r="M20" s="25">
        <f>L20*12.85</f>
        <v>89.95</v>
      </c>
    </row>
    <row r="21" spans="1:13" ht="12.75">
      <c r="A21" s="19"/>
      <c r="B21" s="12" t="s">
        <v>29</v>
      </c>
      <c r="C21" s="6"/>
      <c r="D21" s="17">
        <f>F21+H21+J21+L21</f>
        <v>25</v>
      </c>
      <c r="E21" s="25">
        <f>G21+I21+K21+M21</f>
        <v>314.88</v>
      </c>
      <c r="F21" s="27">
        <v>9</v>
      </c>
      <c r="G21" s="25">
        <f>F21*12.36</f>
        <v>111.24</v>
      </c>
      <c r="H21" s="27">
        <v>4</v>
      </c>
      <c r="I21" s="25">
        <f>H21*12.36</f>
        <v>49.44</v>
      </c>
      <c r="J21" s="27">
        <v>3</v>
      </c>
      <c r="K21" s="25">
        <f>J21*12.85</f>
        <v>38.55</v>
      </c>
      <c r="L21" s="27">
        <v>9</v>
      </c>
      <c r="M21" s="25">
        <f>L21*12.85</f>
        <v>115.64999999999999</v>
      </c>
    </row>
    <row r="22" ht="13.5" thickBot="1">
      <c r="A22" s="8"/>
    </row>
    <row r="23" spans="1:13" ht="13.5" thickBot="1">
      <c r="A23" s="21"/>
      <c r="B23" s="5" t="s">
        <v>1</v>
      </c>
      <c r="C23" s="21" t="s">
        <v>4</v>
      </c>
      <c r="D23" s="4" t="s">
        <v>37</v>
      </c>
      <c r="E23" s="5"/>
      <c r="F23" s="4" t="s">
        <v>9</v>
      </c>
      <c r="G23" s="5"/>
      <c r="H23" s="4" t="s">
        <v>11</v>
      </c>
      <c r="I23" s="5"/>
      <c r="J23" s="4" t="s">
        <v>22</v>
      </c>
      <c r="K23" s="23"/>
      <c r="L23" s="4" t="s">
        <v>12</v>
      </c>
      <c r="M23" s="5"/>
    </row>
    <row r="24" spans="1:13" ht="12.75">
      <c r="A24" s="1" t="s">
        <v>0</v>
      </c>
      <c r="B24" s="10" t="s">
        <v>2</v>
      </c>
      <c r="C24" s="2" t="s">
        <v>5</v>
      </c>
      <c r="D24" s="2" t="s">
        <v>6</v>
      </c>
      <c r="E24" s="2" t="s">
        <v>8</v>
      </c>
      <c r="F24" s="2" t="s">
        <v>6</v>
      </c>
      <c r="G24" s="2" t="s">
        <v>8</v>
      </c>
      <c r="H24" s="2" t="s">
        <v>6</v>
      </c>
      <c r="I24" s="2" t="s">
        <v>8</v>
      </c>
      <c r="J24" s="2" t="s">
        <v>6</v>
      </c>
      <c r="K24" s="2" t="s">
        <v>8</v>
      </c>
      <c r="L24" s="2" t="s">
        <v>6</v>
      </c>
      <c r="M24" s="2" t="s">
        <v>8</v>
      </c>
    </row>
    <row r="25" spans="1:13" ht="13.5" thickBot="1">
      <c r="A25" s="3"/>
      <c r="B25" s="11" t="s">
        <v>3</v>
      </c>
      <c r="C25" s="3"/>
      <c r="D25" s="3" t="s">
        <v>15</v>
      </c>
      <c r="E25" s="3"/>
      <c r="F25" s="3" t="s">
        <v>7</v>
      </c>
      <c r="G25" s="3"/>
      <c r="H25" s="3" t="s">
        <v>7</v>
      </c>
      <c r="I25" s="3"/>
      <c r="J25" s="3" t="s">
        <v>7</v>
      </c>
      <c r="K25" s="3"/>
      <c r="L25" s="3" t="s">
        <v>7</v>
      </c>
      <c r="M25" s="3"/>
    </row>
    <row r="26" spans="1:13" ht="13.5" thickBot="1">
      <c r="A26" s="22">
        <v>1.1</v>
      </c>
      <c r="B26" s="12" t="s">
        <v>29</v>
      </c>
      <c r="C26" s="6">
        <v>4709002326</v>
      </c>
      <c r="D26" s="44">
        <f aca="true" t="shared" si="2" ref="D26:E29">F26+H26+J26+L26</f>
        <v>221</v>
      </c>
      <c r="E26" s="25">
        <f t="shared" si="2"/>
        <v>2839.85</v>
      </c>
      <c r="F26" s="26">
        <f>F27+F28+F29</f>
        <v>85</v>
      </c>
      <c r="G26" s="43">
        <f aca="true" t="shared" si="3" ref="G26:M26">G27+G28+G29</f>
        <v>1092.25</v>
      </c>
      <c r="H26" s="26">
        <f>H27+H28+H29</f>
        <v>25</v>
      </c>
      <c r="I26" s="43">
        <f t="shared" si="3"/>
        <v>321.25</v>
      </c>
      <c r="J26" s="26">
        <f>J27+J28+J29</f>
        <v>23</v>
      </c>
      <c r="K26" s="43">
        <f t="shared" si="3"/>
        <v>295.55</v>
      </c>
      <c r="L26" s="26">
        <f>L27+L28+L29</f>
        <v>88</v>
      </c>
      <c r="M26" s="43">
        <f t="shared" si="3"/>
        <v>1130.8</v>
      </c>
    </row>
    <row r="27" spans="1:14" ht="13.5" thickBot="1">
      <c r="A27" s="19"/>
      <c r="B27" s="12" t="s">
        <v>26</v>
      </c>
      <c r="C27" s="6"/>
      <c r="D27" s="17">
        <f t="shared" si="2"/>
        <v>179</v>
      </c>
      <c r="E27" s="25">
        <f t="shared" si="2"/>
        <v>2300.15</v>
      </c>
      <c r="F27" s="26">
        <v>68</v>
      </c>
      <c r="G27" s="25">
        <f>F27*12.85</f>
        <v>873.8</v>
      </c>
      <c r="H27" s="26">
        <v>19</v>
      </c>
      <c r="I27" s="25">
        <f>H27*12.85</f>
        <v>244.15</v>
      </c>
      <c r="J27" s="26">
        <v>19</v>
      </c>
      <c r="K27" s="25">
        <f>J27*12.85</f>
        <v>244.15</v>
      </c>
      <c r="L27" s="26">
        <v>73</v>
      </c>
      <c r="M27" s="25">
        <f>L27*12.85</f>
        <v>938.05</v>
      </c>
      <c r="N27" t="s">
        <v>41</v>
      </c>
    </row>
    <row r="28" spans="1:13" ht="13.5" thickBot="1">
      <c r="A28" s="19"/>
      <c r="B28" s="12" t="s">
        <v>25</v>
      </c>
      <c r="C28" s="28"/>
      <c r="D28" s="17">
        <f t="shared" si="2"/>
        <v>18</v>
      </c>
      <c r="E28" s="25">
        <f t="shared" si="2"/>
        <v>231.3</v>
      </c>
      <c r="F28" s="29">
        <v>7</v>
      </c>
      <c r="G28" s="25">
        <f>F28*12.85</f>
        <v>89.95</v>
      </c>
      <c r="H28" s="29">
        <v>3</v>
      </c>
      <c r="I28" s="25">
        <f>H28*12.85</f>
        <v>38.55</v>
      </c>
      <c r="J28" s="29">
        <v>3</v>
      </c>
      <c r="K28" s="25">
        <f>J28*12.85</f>
        <v>38.55</v>
      </c>
      <c r="L28" s="29">
        <v>5</v>
      </c>
      <c r="M28" s="25">
        <f>L28*12.85</f>
        <v>64.25</v>
      </c>
    </row>
    <row r="29" spans="1:13" ht="12.75">
      <c r="A29" s="19"/>
      <c r="B29" s="12" t="s">
        <v>29</v>
      </c>
      <c r="C29" s="6"/>
      <c r="D29" s="17">
        <f t="shared" si="2"/>
        <v>24</v>
      </c>
      <c r="E29" s="38">
        <f t="shared" si="2"/>
        <v>308.4</v>
      </c>
      <c r="F29" s="27">
        <v>10</v>
      </c>
      <c r="G29" s="25">
        <f>F29*12.85</f>
        <v>128.5</v>
      </c>
      <c r="H29" s="27">
        <v>3</v>
      </c>
      <c r="I29" s="25">
        <f>H29*12.85</f>
        <v>38.55</v>
      </c>
      <c r="J29" s="27">
        <v>1</v>
      </c>
      <c r="K29" s="25">
        <f>J29*12.85</f>
        <v>12.85</v>
      </c>
      <c r="L29" s="27">
        <v>10</v>
      </c>
      <c r="M29" s="25">
        <f>L29*12.85</f>
        <v>128.5</v>
      </c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</sheetData>
  <sheetProtection/>
  <printOptions/>
  <pageMargins left="0.1968503937007874" right="0" top="0.1968503937007874" bottom="0.3937007874015748" header="0" footer="0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N1" sqref="N1:N16384"/>
    </sheetView>
  </sheetViews>
  <sheetFormatPr defaultColWidth="9.00390625" defaultRowHeight="12.75"/>
  <cols>
    <col min="1" max="1" width="4.625" style="0" customWidth="1"/>
    <col min="2" max="2" width="45.625" style="0" customWidth="1"/>
    <col min="3" max="3" width="11.375" style="0" customWidth="1"/>
    <col min="4" max="4" width="10.00390625" style="0" customWidth="1"/>
    <col min="5" max="5" width="10.50390625" style="0" bestFit="1" customWidth="1"/>
    <col min="7" max="7" width="9.50390625" style="0" bestFit="1" customWidth="1"/>
    <col min="9" max="9" width="9.50390625" style="0" bestFit="1" customWidth="1"/>
    <col min="13" max="13" width="9.50390625" style="0" bestFit="1" customWidth="1"/>
    <col min="14" max="14" width="0" style="0" hidden="1" customWidth="1"/>
  </cols>
  <sheetData>
    <row r="1" ht="12.75">
      <c r="J1" t="s">
        <v>19</v>
      </c>
    </row>
    <row r="2" spans="2:5" ht="22.5">
      <c r="B2" s="20"/>
      <c r="D2" s="14" t="s">
        <v>16</v>
      </c>
      <c r="E2" s="14"/>
    </row>
    <row r="4" spans="4:15" ht="13.5" thickBo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3" ht="13.5" thickBot="1">
      <c r="A5" s="1" t="s">
        <v>0</v>
      </c>
      <c r="B5" s="34" t="s">
        <v>1</v>
      </c>
      <c r="C5" s="1" t="s">
        <v>4</v>
      </c>
      <c r="D5" s="4" t="s">
        <v>33</v>
      </c>
      <c r="E5" s="5"/>
      <c r="F5" s="4" t="s">
        <v>9</v>
      </c>
      <c r="G5" s="5"/>
      <c r="H5" s="4" t="s">
        <v>36</v>
      </c>
      <c r="I5" s="5"/>
      <c r="J5" s="4" t="s">
        <v>10</v>
      </c>
      <c r="K5" s="5"/>
      <c r="L5" s="4" t="s">
        <v>12</v>
      </c>
      <c r="M5" s="5"/>
    </row>
    <row r="6" spans="1:13" ht="12.75">
      <c r="A6" s="2"/>
      <c r="B6" s="10" t="s">
        <v>2</v>
      </c>
      <c r="C6" s="2" t="s">
        <v>5</v>
      </c>
      <c r="D6" s="1" t="s">
        <v>6</v>
      </c>
      <c r="E6" s="1" t="s">
        <v>30</v>
      </c>
      <c r="F6" s="1" t="s">
        <v>6</v>
      </c>
      <c r="G6" s="1" t="s">
        <v>31</v>
      </c>
      <c r="H6" s="1" t="s">
        <v>6</v>
      </c>
      <c r="I6" s="1" t="s">
        <v>31</v>
      </c>
      <c r="J6" s="1" t="s">
        <v>6</v>
      </c>
      <c r="K6" s="1" t="s">
        <v>31</v>
      </c>
      <c r="L6" s="1" t="s">
        <v>6</v>
      </c>
      <c r="M6" s="1" t="s">
        <v>31</v>
      </c>
    </row>
    <row r="7" spans="1:13" ht="13.5" thickBot="1">
      <c r="A7" s="37"/>
      <c r="B7" s="11" t="s">
        <v>3</v>
      </c>
      <c r="C7" s="3"/>
      <c r="D7" s="3" t="s">
        <v>13</v>
      </c>
      <c r="E7" s="3"/>
      <c r="F7" s="3" t="s">
        <v>7</v>
      </c>
      <c r="G7" s="3"/>
      <c r="H7" s="3" t="s">
        <v>7</v>
      </c>
      <c r="I7" s="3"/>
      <c r="J7" s="3" t="s">
        <v>7</v>
      </c>
      <c r="K7" s="3"/>
      <c r="L7" s="3" t="s">
        <v>7</v>
      </c>
      <c r="M7" s="3"/>
    </row>
    <row r="8" spans="1:13" ht="13.5" thickBot="1">
      <c r="A8" s="36"/>
      <c r="B8" s="12" t="s">
        <v>29</v>
      </c>
      <c r="C8" s="6">
        <v>4709002326</v>
      </c>
      <c r="D8" s="17">
        <f>F8+H8+J8+L8</f>
        <v>373</v>
      </c>
      <c r="E8" s="24">
        <f>E9</f>
        <v>1054.5724</v>
      </c>
      <c r="F8" s="17">
        <f>F9</f>
        <v>152</v>
      </c>
      <c r="G8" s="24">
        <f>G9</f>
        <v>423.53888</v>
      </c>
      <c r="H8" s="17">
        <f>H9</f>
        <v>65</v>
      </c>
      <c r="I8" s="24">
        <f>I9</f>
        <v>181.11860000000001</v>
      </c>
      <c r="J8" s="17">
        <v>15</v>
      </c>
      <c r="K8" s="24">
        <f>K9</f>
        <v>43.261050000000004</v>
      </c>
      <c r="L8" s="17">
        <f>L9</f>
        <v>141</v>
      </c>
      <c r="M8" s="24">
        <f>M9</f>
        <v>406.65387</v>
      </c>
    </row>
    <row r="9" spans="1:14" ht="12.75">
      <c r="A9" s="35"/>
      <c r="B9" s="12" t="s">
        <v>28</v>
      </c>
      <c r="C9" s="6"/>
      <c r="D9" s="17">
        <f>F9+H9+J9+L9</f>
        <v>373</v>
      </c>
      <c r="E9" s="39">
        <f>G9+I9+K9+M9</f>
        <v>1054.5724</v>
      </c>
      <c r="F9" s="17">
        <v>152</v>
      </c>
      <c r="G9" s="39">
        <f>F9*2786.44/1000</f>
        <v>423.53888</v>
      </c>
      <c r="H9" s="17">
        <v>65</v>
      </c>
      <c r="I9" s="39">
        <f>H9*2786.44/1000</f>
        <v>181.11860000000001</v>
      </c>
      <c r="J9" s="17">
        <v>15</v>
      </c>
      <c r="K9" s="39">
        <f>J9*2884.07/1000</f>
        <v>43.261050000000004</v>
      </c>
      <c r="L9" s="17">
        <v>141</v>
      </c>
      <c r="M9" s="39">
        <f>L9*2884.07/1000</f>
        <v>406.65387</v>
      </c>
      <c r="N9" t="s">
        <v>42</v>
      </c>
    </row>
    <row r="10" spans="4:13" ht="13.5" thickBot="1"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3.5" thickBot="1">
      <c r="A11" s="1" t="s">
        <v>0</v>
      </c>
      <c r="B11" s="1" t="s">
        <v>1</v>
      </c>
      <c r="C11" s="1" t="s">
        <v>4</v>
      </c>
      <c r="D11" s="4" t="s">
        <v>34</v>
      </c>
      <c r="E11" s="5"/>
      <c r="F11" s="4" t="s">
        <v>9</v>
      </c>
      <c r="G11" s="5"/>
      <c r="H11" s="4" t="s">
        <v>11</v>
      </c>
      <c r="I11" s="5"/>
      <c r="J11" s="4" t="s">
        <v>10</v>
      </c>
      <c r="K11" s="5"/>
      <c r="L11" s="4" t="s">
        <v>12</v>
      </c>
      <c r="M11" s="5"/>
    </row>
    <row r="12" spans="1:13" ht="12.75">
      <c r="A12" s="2"/>
      <c r="B12" s="2" t="s">
        <v>2</v>
      </c>
      <c r="C12" s="2" t="s">
        <v>5</v>
      </c>
      <c r="D12" s="1" t="s">
        <v>6</v>
      </c>
      <c r="E12" s="1" t="s">
        <v>30</v>
      </c>
      <c r="F12" s="1" t="s">
        <v>6</v>
      </c>
      <c r="G12" s="1" t="s">
        <v>31</v>
      </c>
      <c r="H12" s="1" t="s">
        <v>6</v>
      </c>
      <c r="I12" s="1" t="s">
        <v>31</v>
      </c>
      <c r="J12" s="1" t="s">
        <v>6</v>
      </c>
      <c r="K12" s="1" t="s">
        <v>31</v>
      </c>
      <c r="L12" s="1" t="s">
        <v>6</v>
      </c>
      <c r="M12" s="1" t="s">
        <v>31</v>
      </c>
    </row>
    <row r="13" spans="1:13" ht="13.5" thickBot="1">
      <c r="A13" s="37"/>
      <c r="B13" s="3" t="s">
        <v>3</v>
      </c>
      <c r="C13" s="3"/>
      <c r="D13" s="3" t="s">
        <v>13</v>
      </c>
      <c r="E13" s="3"/>
      <c r="F13" s="3" t="s">
        <v>7</v>
      </c>
      <c r="G13" s="3"/>
      <c r="H13" s="3" t="s">
        <v>7</v>
      </c>
      <c r="I13" s="3"/>
      <c r="J13" s="3" t="s">
        <v>7</v>
      </c>
      <c r="K13" s="3"/>
      <c r="L13" s="3" t="s">
        <v>7</v>
      </c>
      <c r="M13" s="3"/>
    </row>
    <row r="14" spans="1:13" ht="13.5" thickBot="1">
      <c r="A14" s="36"/>
      <c r="B14" s="7" t="s">
        <v>29</v>
      </c>
      <c r="C14" s="6">
        <v>4709002326</v>
      </c>
      <c r="D14" s="17">
        <f>F14+H14+J14+L14</f>
        <v>362</v>
      </c>
      <c r="E14" s="24">
        <f aca="true" t="shared" si="0" ref="E14:M14">E15</f>
        <v>1061.56806</v>
      </c>
      <c r="F14" s="17">
        <f t="shared" si="0"/>
        <v>147</v>
      </c>
      <c r="G14" s="24">
        <f t="shared" si="0"/>
        <v>423.95829000000003</v>
      </c>
      <c r="H14" s="17">
        <f t="shared" si="0"/>
        <v>63</v>
      </c>
      <c r="I14" s="24">
        <f t="shared" si="0"/>
        <v>181.69641000000001</v>
      </c>
      <c r="J14" s="17">
        <f t="shared" si="0"/>
        <v>15</v>
      </c>
      <c r="K14" s="24">
        <f t="shared" si="0"/>
        <v>44.99145</v>
      </c>
      <c r="L14" s="17">
        <f t="shared" si="0"/>
        <v>137</v>
      </c>
      <c r="M14" s="24">
        <f t="shared" si="0"/>
        <v>410.92190999999997</v>
      </c>
    </row>
    <row r="15" spans="1:14" ht="12.75">
      <c r="A15" s="35"/>
      <c r="B15" s="7" t="s">
        <v>28</v>
      </c>
      <c r="C15" s="6"/>
      <c r="D15" s="17">
        <f>F15+H15+J15+L15</f>
        <v>362</v>
      </c>
      <c r="E15" s="39">
        <f>G15+I15+K15+M15</f>
        <v>1061.56806</v>
      </c>
      <c r="F15" s="17">
        <v>147</v>
      </c>
      <c r="G15" s="39">
        <f>F15*2884.07/1000</f>
        <v>423.95829000000003</v>
      </c>
      <c r="H15" s="17">
        <v>63</v>
      </c>
      <c r="I15" s="39">
        <f>H15*2884.07/1000</f>
        <v>181.69641000000001</v>
      </c>
      <c r="J15" s="17">
        <v>15</v>
      </c>
      <c r="K15" s="39">
        <f>J15*2999.43/1000</f>
        <v>44.99145</v>
      </c>
      <c r="L15" s="17">
        <v>137</v>
      </c>
      <c r="M15" s="39">
        <f>L15*2999.43/1000</f>
        <v>410.92190999999997</v>
      </c>
      <c r="N15" t="s">
        <v>43</v>
      </c>
    </row>
    <row r="16" ht="13.5" thickBot="1"/>
    <row r="17" spans="1:13" ht="13.5" thickBot="1">
      <c r="A17" s="1"/>
      <c r="B17" s="1" t="s">
        <v>1</v>
      </c>
      <c r="C17" s="1" t="s">
        <v>4</v>
      </c>
      <c r="D17" s="4" t="s">
        <v>38</v>
      </c>
      <c r="E17" s="5"/>
      <c r="F17" s="4" t="s">
        <v>9</v>
      </c>
      <c r="G17" s="5"/>
      <c r="H17" s="4" t="s">
        <v>11</v>
      </c>
      <c r="I17" s="5"/>
      <c r="J17" s="4" t="s">
        <v>10</v>
      </c>
      <c r="K17" s="5"/>
      <c r="L17" s="4" t="s">
        <v>12</v>
      </c>
      <c r="M17" s="5"/>
    </row>
    <row r="18" spans="1:13" ht="12.75">
      <c r="A18" s="2" t="s">
        <v>0</v>
      </c>
      <c r="B18" s="2" t="s">
        <v>2</v>
      </c>
      <c r="C18" s="2" t="s">
        <v>5</v>
      </c>
      <c r="D18" s="1" t="s">
        <v>6</v>
      </c>
      <c r="E18" s="1" t="s">
        <v>30</v>
      </c>
      <c r="F18" s="1" t="s">
        <v>6</v>
      </c>
      <c r="G18" s="1" t="s">
        <v>31</v>
      </c>
      <c r="H18" s="1" t="s">
        <v>6</v>
      </c>
      <c r="I18" s="1" t="s">
        <v>31</v>
      </c>
      <c r="J18" s="1" t="s">
        <v>6</v>
      </c>
      <c r="K18" s="1" t="s">
        <v>31</v>
      </c>
      <c r="L18" s="1" t="s">
        <v>6</v>
      </c>
      <c r="M18" s="1" t="s">
        <v>31</v>
      </c>
    </row>
    <row r="19" spans="1:13" ht="13.5" thickBot="1">
      <c r="A19" s="3"/>
      <c r="B19" s="3" t="s">
        <v>3</v>
      </c>
      <c r="C19" s="3"/>
      <c r="D19" s="3" t="s">
        <v>13</v>
      </c>
      <c r="E19" s="3"/>
      <c r="F19" s="3" t="s">
        <v>7</v>
      </c>
      <c r="G19" s="3"/>
      <c r="H19" s="3" t="s">
        <v>7</v>
      </c>
      <c r="I19" s="3"/>
      <c r="J19" s="3" t="s">
        <v>7</v>
      </c>
      <c r="K19" s="3"/>
      <c r="L19" s="3" t="s">
        <v>7</v>
      </c>
      <c r="M19" s="3"/>
    </row>
    <row r="20" spans="1:13" ht="13.5" thickBot="1">
      <c r="A20" s="9"/>
      <c r="B20" s="7" t="s">
        <v>29</v>
      </c>
      <c r="C20" s="6">
        <v>4709002326</v>
      </c>
      <c r="D20" s="17">
        <f>F20+H20+J20+L20</f>
        <v>352</v>
      </c>
      <c r="E20" s="24">
        <f>E21</f>
        <v>1055.79936</v>
      </c>
      <c r="F20" s="17">
        <f>F21</f>
        <v>143</v>
      </c>
      <c r="G20" s="24">
        <f>G21</f>
        <v>428.91848999999996</v>
      </c>
      <c r="H20" s="17">
        <f>H21</f>
        <v>61</v>
      </c>
      <c r="I20" s="24">
        <f>I21</f>
        <v>182.96523</v>
      </c>
      <c r="J20" s="17">
        <v>15</v>
      </c>
      <c r="K20" s="24">
        <f>K21</f>
        <v>44.99145</v>
      </c>
      <c r="L20" s="17">
        <f>L21</f>
        <v>133</v>
      </c>
      <c r="M20" s="24">
        <f>M21</f>
        <v>398.92419</v>
      </c>
    </row>
    <row r="21" spans="1:14" ht="12.75">
      <c r="A21" s="9"/>
      <c r="B21" s="7" t="s">
        <v>28</v>
      </c>
      <c r="C21" s="6"/>
      <c r="D21" s="17">
        <f>F21+H21+J21+L21</f>
        <v>352</v>
      </c>
      <c r="E21" s="39">
        <f>G21+I21+K21+M21</f>
        <v>1055.79936</v>
      </c>
      <c r="F21" s="17">
        <v>143</v>
      </c>
      <c r="G21" s="39">
        <f>F21*2999.43/1000</f>
        <v>428.91848999999996</v>
      </c>
      <c r="H21" s="17">
        <v>61</v>
      </c>
      <c r="I21" s="39">
        <f>H21*2999.43/1000</f>
        <v>182.96523</v>
      </c>
      <c r="J21" s="17">
        <v>15</v>
      </c>
      <c r="K21" s="39">
        <f>J21*2999.43/1000</f>
        <v>44.99145</v>
      </c>
      <c r="L21" s="17">
        <v>133</v>
      </c>
      <c r="M21" s="39">
        <f>L21*2999.43/1000</f>
        <v>398.92419</v>
      </c>
      <c r="N21" t="s">
        <v>44</v>
      </c>
    </row>
  </sheetData>
  <sheetProtection/>
  <printOptions/>
  <pageMargins left="0.3937007874015748" right="0" top="0" bottom="0" header="0" footer="0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7" sqref="B7"/>
      <selection pane="bottomRight" activeCell="N1" sqref="N1:N16384"/>
    </sheetView>
  </sheetViews>
  <sheetFormatPr defaultColWidth="9.00390625" defaultRowHeight="12.75"/>
  <cols>
    <col min="1" max="1" width="5.50390625" style="0" customWidth="1"/>
    <col min="2" max="2" width="44.125" style="0" customWidth="1"/>
    <col min="3" max="3" width="11.00390625" style="0" customWidth="1"/>
    <col min="14" max="14" width="0" style="0" hidden="1" customWidth="1"/>
  </cols>
  <sheetData>
    <row r="1" ht="12.75">
      <c r="J1" t="s">
        <v>20</v>
      </c>
    </row>
    <row r="2" spans="2:13" ht="22.5">
      <c r="B2" s="13"/>
      <c r="C2" s="13"/>
      <c r="D2" s="13"/>
      <c r="E2" s="15" t="s">
        <v>17</v>
      </c>
      <c r="F2" s="13"/>
      <c r="G2" s="13"/>
      <c r="H2" s="13"/>
      <c r="I2" s="13"/>
      <c r="J2" s="13"/>
      <c r="K2" s="13"/>
      <c r="L2" s="13"/>
      <c r="M2" s="13"/>
    </row>
    <row r="4" ht="13.5" thickBot="1"/>
    <row r="5" spans="2:13" ht="13.5" thickBot="1">
      <c r="B5" s="1" t="s">
        <v>1</v>
      </c>
      <c r="C5" s="1" t="s">
        <v>4</v>
      </c>
      <c r="D5" s="4" t="s">
        <v>32</v>
      </c>
      <c r="E5" s="5"/>
      <c r="F5" s="4" t="s">
        <v>9</v>
      </c>
      <c r="G5" s="5"/>
      <c r="H5" s="4" t="s">
        <v>36</v>
      </c>
      <c r="I5" s="5"/>
      <c r="J5" s="4" t="s">
        <v>10</v>
      </c>
      <c r="K5" s="5"/>
      <c r="L5" s="4" t="s">
        <v>12</v>
      </c>
      <c r="M5" s="5"/>
    </row>
    <row r="6" spans="2:13" ht="12.75">
      <c r="B6" s="2" t="s">
        <v>2</v>
      </c>
      <c r="C6" s="2" t="s">
        <v>5</v>
      </c>
      <c r="D6" s="1" t="s">
        <v>6</v>
      </c>
      <c r="E6" s="1" t="s">
        <v>31</v>
      </c>
      <c r="F6" s="1" t="s">
        <v>6</v>
      </c>
      <c r="G6" s="1" t="s">
        <v>31</v>
      </c>
      <c r="H6" s="1" t="s">
        <v>6</v>
      </c>
      <c r="I6" s="1" t="s">
        <v>31</v>
      </c>
      <c r="J6" s="1" t="s">
        <v>6</v>
      </c>
      <c r="K6" s="1" t="s">
        <v>31</v>
      </c>
      <c r="L6" s="1" t="s">
        <v>6</v>
      </c>
      <c r="M6" s="1" t="s">
        <v>31</v>
      </c>
    </row>
    <row r="7" spans="2:13" ht="13.5" thickBot="1">
      <c r="B7" s="3" t="s">
        <v>3</v>
      </c>
      <c r="C7" s="3"/>
      <c r="D7" s="3" t="s">
        <v>14</v>
      </c>
      <c r="E7" s="3"/>
      <c r="F7" s="3" t="s">
        <v>7</v>
      </c>
      <c r="G7" s="3"/>
      <c r="H7" s="3" t="s">
        <v>7</v>
      </c>
      <c r="I7" s="3"/>
      <c r="J7" s="3" t="s">
        <v>7</v>
      </c>
      <c r="K7" s="3"/>
      <c r="L7" s="3" t="s">
        <v>7</v>
      </c>
      <c r="M7" s="3"/>
    </row>
    <row r="8" spans="2:13" ht="13.5" thickBot="1">
      <c r="B8" s="7" t="s">
        <v>29</v>
      </c>
      <c r="C8" s="6">
        <v>4709002326</v>
      </c>
      <c r="D8" s="17">
        <f aca="true" t="shared" si="0" ref="D8:M8">D9</f>
        <v>71</v>
      </c>
      <c r="E8" s="41">
        <f t="shared" si="0"/>
        <v>5.31554</v>
      </c>
      <c r="F8" s="31">
        <f t="shared" si="0"/>
        <v>20</v>
      </c>
      <c r="G8" s="41">
        <f t="shared" si="0"/>
        <v>1.4647999999999999</v>
      </c>
      <c r="H8" s="31">
        <f t="shared" si="0"/>
        <v>16</v>
      </c>
      <c r="I8" s="41">
        <f t="shared" si="0"/>
        <v>1.17184</v>
      </c>
      <c r="J8" s="31">
        <f t="shared" si="0"/>
        <v>15</v>
      </c>
      <c r="K8" s="41">
        <f t="shared" si="0"/>
        <v>1.1481000000000001</v>
      </c>
      <c r="L8" s="31">
        <f t="shared" si="0"/>
        <v>20</v>
      </c>
      <c r="M8" s="41">
        <f t="shared" si="0"/>
        <v>1.5308000000000002</v>
      </c>
    </row>
    <row r="9" spans="2:14" ht="13.5" thickBot="1">
      <c r="B9" s="7" t="s">
        <v>27</v>
      </c>
      <c r="C9" s="6"/>
      <c r="D9" s="17">
        <f>F9+H9+J9+L9</f>
        <v>71</v>
      </c>
      <c r="E9" s="41">
        <f>G9+I9+K9+M9</f>
        <v>5.31554</v>
      </c>
      <c r="F9" s="31">
        <v>20</v>
      </c>
      <c r="G9" s="41">
        <f>F9*73.24/1000</f>
        <v>1.4647999999999999</v>
      </c>
      <c r="H9" s="31">
        <v>16</v>
      </c>
      <c r="I9" s="41">
        <f>H9*73.24/1000</f>
        <v>1.17184</v>
      </c>
      <c r="J9" s="31">
        <v>15</v>
      </c>
      <c r="K9" s="41">
        <f>J9*76.54/1000</f>
        <v>1.1481000000000001</v>
      </c>
      <c r="L9" s="31">
        <v>20</v>
      </c>
      <c r="M9" s="41">
        <f>L9*76.54/1000</f>
        <v>1.5308000000000002</v>
      </c>
      <c r="N9" t="s">
        <v>45</v>
      </c>
    </row>
    <row r="10" ht="13.5" thickBot="1"/>
    <row r="11" spans="2:13" ht="13.5" thickBot="1">
      <c r="B11" s="1" t="s">
        <v>1</v>
      </c>
      <c r="C11" s="1" t="s">
        <v>4</v>
      </c>
      <c r="D11" s="4" t="s">
        <v>35</v>
      </c>
      <c r="E11" s="5"/>
      <c r="F11" s="4" t="s">
        <v>9</v>
      </c>
      <c r="G11" s="5"/>
      <c r="H11" s="4" t="s">
        <v>11</v>
      </c>
      <c r="I11" s="5"/>
      <c r="J11" s="4" t="s">
        <v>10</v>
      </c>
      <c r="K11" s="5"/>
      <c r="L11" s="4" t="s">
        <v>12</v>
      </c>
      <c r="M11" s="5"/>
    </row>
    <row r="12" spans="2:13" ht="12.75">
      <c r="B12" s="2" t="s">
        <v>2</v>
      </c>
      <c r="C12" s="2" t="s">
        <v>5</v>
      </c>
      <c r="D12" s="1" t="s">
        <v>6</v>
      </c>
      <c r="E12" s="1" t="s">
        <v>31</v>
      </c>
      <c r="F12" s="1" t="s">
        <v>6</v>
      </c>
      <c r="G12" s="1" t="s">
        <v>31</v>
      </c>
      <c r="H12" s="1" t="s">
        <v>6</v>
      </c>
      <c r="I12" s="1" t="s">
        <v>31</v>
      </c>
      <c r="J12" s="1" t="s">
        <v>6</v>
      </c>
      <c r="K12" s="1" t="s">
        <v>31</v>
      </c>
      <c r="L12" s="1" t="s">
        <v>6</v>
      </c>
      <c r="M12" s="1" t="s">
        <v>31</v>
      </c>
    </row>
    <row r="13" spans="2:13" ht="13.5" thickBot="1">
      <c r="B13" s="3" t="s">
        <v>3</v>
      </c>
      <c r="C13" s="3"/>
      <c r="D13" s="3" t="s">
        <v>14</v>
      </c>
      <c r="E13" s="3"/>
      <c r="F13" s="3" t="s">
        <v>7</v>
      </c>
      <c r="G13" s="3"/>
      <c r="H13" s="3" t="s">
        <v>7</v>
      </c>
      <c r="I13" s="3"/>
      <c r="J13" s="3" t="s">
        <v>7</v>
      </c>
      <c r="K13" s="3"/>
      <c r="L13" s="3" t="s">
        <v>7</v>
      </c>
      <c r="M13" s="3"/>
    </row>
    <row r="14" spans="2:13" ht="13.5" thickBot="1">
      <c r="B14" s="7" t="s">
        <v>29</v>
      </c>
      <c r="C14" s="6">
        <v>4709002326</v>
      </c>
      <c r="D14" s="17">
        <f>F14+H14+J14+L14</f>
        <v>69</v>
      </c>
      <c r="E14" s="41">
        <f aca="true" t="shared" si="1" ref="E14:M14">E15</f>
        <v>5.385300000000001</v>
      </c>
      <c r="F14" s="31">
        <f t="shared" si="1"/>
        <v>20</v>
      </c>
      <c r="G14" s="41">
        <f t="shared" si="1"/>
        <v>1.5308000000000002</v>
      </c>
      <c r="H14" s="31">
        <f t="shared" si="1"/>
        <v>15</v>
      </c>
      <c r="I14" s="41">
        <f t="shared" si="1"/>
        <v>1.1481000000000001</v>
      </c>
      <c r="J14" s="31">
        <f t="shared" si="1"/>
        <v>14</v>
      </c>
      <c r="K14" s="41">
        <f t="shared" si="1"/>
        <v>1.1143999999999998</v>
      </c>
      <c r="L14" s="31">
        <f t="shared" si="1"/>
        <v>20</v>
      </c>
      <c r="M14" s="41">
        <f t="shared" si="1"/>
        <v>1.592</v>
      </c>
    </row>
    <row r="15" spans="2:14" ht="13.5" thickBot="1">
      <c r="B15" s="7" t="s">
        <v>27</v>
      </c>
      <c r="C15" s="6"/>
      <c r="D15" s="17">
        <f>F15+H15+J15+L15</f>
        <v>69</v>
      </c>
      <c r="E15" s="41">
        <f>G15+I15+K15+M15</f>
        <v>5.385300000000001</v>
      </c>
      <c r="F15" s="31">
        <v>20</v>
      </c>
      <c r="G15" s="41">
        <f>F15*76.54/1000</f>
        <v>1.5308000000000002</v>
      </c>
      <c r="H15" s="31">
        <v>15</v>
      </c>
      <c r="I15" s="41">
        <f>H15*76.54/1000</f>
        <v>1.1481000000000001</v>
      </c>
      <c r="J15" s="31">
        <v>14</v>
      </c>
      <c r="K15" s="41">
        <f>J15*79.6/1000</f>
        <v>1.1143999999999998</v>
      </c>
      <c r="L15" s="31">
        <v>20</v>
      </c>
      <c r="M15" s="41">
        <f>L15*79.6/1000</f>
        <v>1.592</v>
      </c>
      <c r="N15" t="s">
        <v>46</v>
      </c>
    </row>
    <row r="16" ht="13.5" thickBot="1"/>
    <row r="17" spans="1:13" ht="13.5" thickBot="1">
      <c r="A17" s="1"/>
      <c r="B17" s="1" t="s">
        <v>1</v>
      </c>
      <c r="C17" s="1" t="s">
        <v>4</v>
      </c>
      <c r="D17" s="4" t="s">
        <v>37</v>
      </c>
      <c r="E17" s="5"/>
      <c r="F17" s="4" t="s">
        <v>9</v>
      </c>
      <c r="G17" s="5"/>
      <c r="H17" s="4" t="s">
        <v>11</v>
      </c>
      <c r="I17" s="5"/>
      <c r="J17" s="4" t="s">
        <v>10</v>
      </c>
      <c r="K17" s="5"/>
      <c r="L17" s="4" t="s">
        <v>12</v>
      </c>
      <c r="M17" s="5"/>
    </row>
    <row r="18" spans="1:13" ht="12.75">
      <c r="A18" s="2" t="s">
        <v>0</v>
      </c>
      <c r="B18" s="2" t="s">
        <v>2</v>
      </c>
      <c r="C18" s="2" t="s">
        <v>5</v>
      </c>
      <c r="D18" s="1" t="s">
        <v>6</v>
      </c>
      <c r="E18" s="1" t="s">
        <v>31</v>
      </c>
      <c r="F18" s="1" t="s">
        <v>6</v>
      </c>
      <c r="G18" s="1" t="s">
        <v>31</v>
      </c>
      <c r="H18" s="1" t="s">
        <v>6</v>
      </c>
      <c r="I18" s="1" t="s">
        <v>31</v>
      </c>
      <c r="J18" s="1" t="s">
        <v>6</v>
      </c>
      <c r="K18" s="1" t="s">
        <v>31</v>
      </c>
      <c r="L18" s="1" t="s">
        <v>6</v>
      </c>
      <c r="M18" s="1" t="s">
        <v>31</v>
      </c>
    </row>
    <row r="19" spans="1:13" ht="13.5" thickBot="1">
      <c r="A19" s="3"/>
      <c r="B19" s="3" t="s">
        <v>3</v>
      </c>
      <c r="C19" s="3"/>
      <c r="D19" s="3" t="s">
        <v>14</v>
      </c>
      <c r="E19" s="3"/>
      <c r="F19" s="3" t="s">
        <v>7</v>
      </c>
      <c r="G19" s="3"/>
      <c r="H19" s="3" t="s">
        <v>7</v>
      </c>
      <c r="I19" s="3"/>
      <c r="J19" s="3" t="s">
        <v>7</v>
      </c>
      <c r="K19" s="3"/>
      <c r="L19" s="3" t="s">
        <v>7</v>
      </c>
      <c r="M19" s="3"/>
    </row>
    <row r="20" spans="1:13" ht="12.75">
      <c r="A20" s="9">
        <v>1.1</v>
      </c>
      <c r="B20" s="7" t="s">
        <v>29</v>
      </c>
      <c r="C20" s="6">
        <v>4709002326</v>
      </c>
      <c r="D20" s="17">
        <f>F20+H20+J20+L20</f>
        <v>67</v>
      </c>
      <c r="E20" s="42">
        <f>G20+I20+K20+M20</f>
        <v>5.3332</v>
      </c>
      <c r="F20" s="31">
        <f aca="true" t="shared" si="2" ref="F20:M20">F21</f>
        <v>20</v>
      </c>
      <c r="G20" s="42">
        <f t="shared" si="2"/>
        <v>1.592</v>
      </c>
      <c r="H20" s="31">
        <f t="shared" si="2"/>
        <v>14</v>
      </c>
      <c r="I20" s="42">
        <f t="shared" si="2"/>
        <v>1.1143999999999998</v>
      </c>
      <c r="J20" s="31">
        <f t="shared" si="2"/>
        <v>14</v>
      </c>
      <c r="K20" s="42">
        <f t="shared" si="2"/>
        <v>1.1143999999999998</v>
      </c>
      <c r="L20" s="31">
        <f t="shared" si="2"/>
        <v>19</v>
      </c>
      <c r="M20" s="42">
        <f t="shared" si="2"/>
        <v>1.5124</v>
      </c>
    </row>
    <row r="21" spans="1:14" ht="12.75">
      <c r="A21" s="9">
        <v>1.2</v>
      </c>
      <c r="B21" s="7" t="s">
        <v>27</v>
      </c>
      <c r="C21" s="6"/>
      <c r="D21" s="17">
        <f>F21+H21+J21+L21</f>
        <v>67</v>
      </c>
      <c r="E21" s="42">
        <f>G21+I21+K21+M21</f>
        <v>5.3332</v>
      </c>
      <c r="F21" s="30">
        <v>20</v>
      </c>
      <c r="G21" s="42">
        <f>F21*79.6/1000</f>
        <v>1.592</v>
      </c>
      <c r="H21" s="30">
        <v>14</v>
      </c>
      <c r="I21" s="42">
        <f>H21*79.6/1000</f>
        <v>1.1143999999999998</v>
      </c>
      <c r="J21" s="30">
        <v>14</v>
      </c>
      <c r="K21" s="42">
        <f>J21*79.6/1000</f>
        <v>1.1143999999999998</v>
      </c>
      <c r="L21" s="30">
        <v>19</v>
      </c>
      <c r="M21" s="42">
        <f>L21*79.6/1000</f>
        <v>1.5124</v>
      </c>
      <c r="N21" t="s">
        <v>47</v>
      </c>
    </row>
  </sheetData>
  <sheetProtection/>
  <printOptions/>
  <pageMargins left="0.3937007874015748" right="0.1968503937007874" top="0" bottom="0" header="0" footer="0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N1" sqref="N1:N16384"/>
    </sheetView>
  </sheetViews>
  <sheetFormatPr defaultColWidth="9.00390625" defaultRowHeight="12.75"/>
  <cols>
    <col min="1" max="1" width="5.125" style="0" customWidth="1"/>
    <col min="2" max="2" width="45.125" style="0" customWidth="1"/>
    <col min="3" max="3" width="11.50390625" style="0" customWidth="1"/>
    <col min="4" max="4" width="11.625" style="0" customWidth="1"/>
    <col min="14" max="14" width="0" style="0" hidden="1" customWidth="1"/>
  </cols>
  <sheetData>
    <row r="1" ht="12.75">
      <c r="J1" t="s">
        <v>21</v>
      </c>
    </row>
    <row r="2" spans="2:13" ht="22.5">
      <c r="B2" s="13"/>
      <c r="C2" s="13"/>
      <c r="D2" s="15" t="s">
        <v>18</v>
      </c>
      <c r="E2" s="15"/>
      <c r="F2" s="13"/>
      <c r="G2" s="13"/>
      <c r="H2" s="13"/>
      <c r="I2" s="13"/>
      <c r="J2" s="13"/>
      <c r="K2" s="13"/>
      <c r="L2" s="13"/>
      <c r="M2" s="13"/>
    </row>
    <row r="4" spans="4:13" ht="13.5" thickBot="1"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3.5" thickBot="1">
      <c r="A5" s="1"/>
      <c r="B5" s="1" t="s">
        <v>1</v>
      </c>
      <c r="C5" s="1" t="s">
        <v>4</v>
      </c>
      <c r="D5" s="4" t="s">
        <v>33</v>
      </c>
      <c r="E5" s="5"/>
      <c r="F5" s="4" t="s">
        <v>9</v>
      </c>
      <c r="G5" s="5"/>
      <c r="H5" s="4" t="s">
        <v>36</v>
      </c>
      <c r="I5" s="5"/>
      <c r="J5" s="4" t="s">
        <v>10</v>
      </c>
      <c r="K5" s="5"/>
      <c r="L5" s="4" t="s">
        <v>12</v>
      </c>
      <c r="M5" s="5"/>
    </row>
    <row r="6" spans="1:13" ht="12.75">
      <c r="A6" s="2" t="s">
        <v>0</v>
      </c>
      <c r="B6" s="2" t="s">
        <v>2</v>
      </c>
      <c r="C6" s="2" t="s">
        <v>5</v>
      </c>
      <c r="D6" s="1" t="s">
        <v>6</v>
      </c>
      <c r="E6" s="1" t="s">
        <v>31</v>
      </c>
      <c r="F6" s="1" t="s">
        <v>6</v>
      </c>
      <c r="G6" s="1" t="s">
        <v>31</v>
      </c>
      <c r="H6" s="1" t="s">
        <v>6</v>
      </c>
      <c r="I6" s="1" t="s">
        <v>31</v>
      </c>
      <c r="J6" s="1" t="s">
        <v>6</v>
      </c>
      <c r="K6" s="1" t="s">
        <v>31</v>
      </c>
      <c r="L6" s="1" t="s">
        <v>6</v>
      </c>
      <c r="M6" s="1" t="s">
        <v>31</v>
      </c>
    </row>
    <row r="7" spans="1:13" ht="13.5" thickBot="1">
      <c r="A7" s="3"/>
      <c r="B7" s="3" t="s">
        <v>3</v>
      </c>
      <c r="C7" s="3"/>
      <c r="D7" s="3" t="s">
        <v>14</v>
      </c>
      <c r="E7" s="3"/>
      <c r="F7" s="3" t="s">
        <v>7</v>
      </c>
      <c r="G7" s="3"/>
      <c r="H7" s="3" t="s">
        <v>7</v>
      </c>
      <c r="I7" s="3"/>
      <c r="J7" s="3" t="s">
        <v>7</v>
      </c>
      <c r="K7" s="3"/>
      <c r="L7" s="3" t="s">
        <v>7</v>
      </c>
      <c r="M7" s="3"/>
    </row>
    <row r="8" spans="1:13" ht="13.5" thickBot="1">
      <c r="A8" s="9"/>
      <c r="B8" s="7" t="s">
        <v>29</v>
      </c>
      <c r="C8" s="6">
        <v>4709002326</v>
      </c>
      <c r="D8" s="33">
        <f>F8+H8+J8+L8</f>
        <v>71</v>
      </c>
      <c r="E8" s="41">
        <f>G8+I8+K8+M8</f>
        <v>3.8328099999999994</v>
      </c>
      <c r="F8" s="32">
        <f aca="true" t="shared" si="0" ref="F8:M8">F9</f>
        <v>20</v>
      </c>
      <c r="G8" s="41">
        <f t="shared" si="0"/>
        <v>1.0562</v>
      </c>
      <c r="H8" s="32">
        <f t="shared" si="0"/>
        <v>16</v>
      </c>
      <c r="I8" s="41">
        <f t="shared" si="0"/>
        <v>0.84496</v>
      </c>
      <c r="J8" s="32">
        <f t="shared" si="0"/>
        <v>15</v>
      </c>
      <c r="K8" s="41">
        <f t="shared" si="0"/>
        <v>0.8278499999999999</v>
      </c>
      <c r="L8" s="32">
        <f t="shared" si="0"/>
        <v>20</v>
      </c>
      <c r="M8" s="41">
        <f t="shared" si="0"/>
        <v>1.1038</v>
      </c>
    </row>
    <row r="9" spans="1:14" ht="13.5" thickBot="1">
      <c r="A9" s="9"/>
      <c r="B9" s="7" t="s">
        <v>27</v>
      </c>
      <c r="C9" s="6"/>
      <c r="D9" s="30">
        <f>F9+H9+J9+L9</f>
        <v>71</v>
      </c>
      <c r="E9" s="41">
        <f>G9+I9+K9+M9</f>
        <v>3.8328099999999994</v>
      </c>
      <c r="F9" s="32">
        <v>20</v>
      </c>
      <c r="G9" s="41">
        <f>F9*52.81/1000</f>
        <v>1.0562</v>
      </c>
      <c r="H9" s="32">
        <v>16</v>
      </c>
      <c r="I9" s="41">
        <f>H9*52.81/1000</f>
        <v>0.84496</v>
      </c>
      <c r="J9" s="32">
        <v>15</v>
      </c>
      <c r="K9" s="41">
        <f>J9*55.19/1000</f>
        <v>0.8278499999999999</v>
      </c>
      <c r="L9" s="32">
        <v>20</v>
      </c>
      <c r="M9" s="41">
        <f>L9*55.19/1000</f>
        <v>1.1038</v>
      </c>
      <c r="N9" t="s">
        <v>48</v>
      </c>
    </row>
    <row r="10" ht="13.5" thickBot="1"/>
    <row r="11" spans="1:13" ht="13.5" thickBot="1">
      <c r="A11" s="1"/>
      <c r="B11" s="1" t="s">
        <v>1</v>
      </c>
      <c r="C11" s="1" t="s">
        <v>4</v>
      </c>
      <c r="D11" s="4" t="s">
        <v>34</v>
      </c>
      <c r="E11" s="5"/>
      <c r="F11" s="4" t="s">
        <v>9</v>
      </c>
      <c r="G11" s="5"/>
      <c r="H11" s="4" t="s">
        <v>11</v>
      </c>
      <c r="I11" s="5"/>
      <c r="J11" s="4" t="s">
        <v>10</v>
      </c>
      <c r="K11" s="5"/>
      <c r="L11" s="4" t="s">
        <v>12</v>
      </c>
      <c r="M11" s="5"/>
    </row>
    <row r="12" spans="1:13" ht="12.75">
      <c r="A12" s="2" t="s">
        <v>0</v>
      </c>
      <c r="B12" s="2" t="s">
        <v>2</v>
      </c>
      <c r="C12" s="2" t="s">
        <v>5</v>
      </c>
      <c r="D12" s="1" t="s">
        <v>6</v>
      </c>
      <c r="E12" s="1" t="s">
        <v>31</v>
      </c>
      <c r="F12" s="1" t="s">
        <v>6</v>
      </c>
      <c r="G12" s="1" t="s">
        <v>31</v>
      </c>
      <c r="H12" s="1" t="s">
        <v>6</v>
      </c>
      <c r="I12" s="1" t="s">
        <v>31</v>
      </c>
      <c r="J12" s="1" t="s">
        <v>6</v>
      </c>
      <c r="K12" s="1" t="s">
        <v>31</v>
      </c>
      <c r="L12" s="1" t="s">
        <v>6</v>
      </c>
      <c r="M12" s="1" t="s">
        <v>31</v>
      </c>
    </row>
    <row r="13" spans="1:13" ht="13.5" thickBot="1">
      <c r="A13" s="3"/>
      <c r="B13" s="3" t="s">
        <v>3</v>
      </c>
      <c r="C13" s="3"/>
      <c r="D13" s="3" t="s">
        <v>14</v>
      </c>
      <c r="E13" s="3"/>
      <c r="F13" s="3" t="s">
        <v>7</v>
      </c>
      <c r="G13" s="3"/>
      <c r="H13" s="3" t="s">
        <v>7</v>
      </c>
      <c r="I13" s="3"/>
      <c r="J13" s="3" t="s">
        <v>7</v>
      </c>
      <c r="K13" s="3"/>
      <c r="L13" s="3" t="s">
        <v>7</v>
      </c>
      <c r="M13" s="3"/>
    </row>
    <row r="14" spans="1:13" ht="13.5" thickBot="1">
      <c r="A14" s="9"/>
      <c r="B14" s="7" t="s">
        <v>29</v>
      </c>
      <c r="C14" s="6">
        <v>4709002326</v>
      </c>
      <c r="D14" s="33">
        <f>F14+H14+J14+L14</f>
        <v>69</v>
      </c>
      <c r="E14" s="41">
        <f>G14+I14+K14+M14</f>
        <v>3.8832499999999994</v>
      </c>
      <c r="F14" s="32">
        <f aca="true" t="shared" si="1" ref="F14:M14">F15</f>
        <v>20</v>
      </c>
      <c r="G14" s="41">
        <f t="shared" si="1"/>
        <v>1.1038</v>
      </c>
      <c r="H14" s="32">
        <f t="shared" si="1"/>
        <v>15</v>
      </c>
      <c r="I14" s="41">
        <f t="shared" si="1"/>
        <v>0.8278499999999999</v>
      </c>
      <c r="J14" s="32">
        <f t="shared" si="1"/>
        <v>14</v>
      </c>
      <c r="K14" s="41">
        <f t="shared" si="1"/>
        <v>0.8036</v>
      </c>
      <c r="L14" s="32">
        <f t="shared" si="1"/>
        <v>20</v>
      </c>
      <c r="M14" s="41">
        <f t="shared" si="1"/>
        <v>1.148</v>
      </c>
    </row>
    <row r="15" spans="1:14" ht="13.5" thickBot="1">
      <c r="A15" s="9"/>
      <c r="B15" s="7" t="s">
        <v>27</v>
      </c>
      <c r="C15" s="6"/>
      <c r="D15" s="30">
        <f>F15+H15+J15+L15</f>
        <v>69</v>
      </c>
      <c r="E15" s="41">
        <f>G15+I15+K15+M15</f>
        <v>3.8832499999999994</v>
      </c>
      <c r="F15" s="32">
        <v>20</v>
      </c>
      <c r="G15" s="41">
        <f>F15*55.19/1000</f>
        <v>1.1038</v>
      </c>
      <c r="H15" s="32">
        <v>15</v>
      </c>
      <c r="I15" s="41">
        <f>H15*55.19/1000</f>
        <v>0.8278499999999999</v>
      </c>
      <c r="J15" s="32">
        <v>14</v>
      </c>
      <c r="K15" s="41">
        <f>J15*57.4/1000</f>
        <v>0.8036</v>
      </c>
      <c r="L15" s="32">
        <v>20</v>
      </c>
      <c r="M15" s="41">
        <f>L15*57.4/1000</f>
        <v>1.148</v>
      </c>
      <c r="N15" t="s">
        <v>49</v>
      </c>
    </row>
    <row r="16" ht="13.5" thickBot="1"/>
    <row r="17" spans="1:13" ht="13.5" thickBot="1">
      <c r="A17" s="1"/>
      <c r="B17" s="1" t="s">
        <v>1</v>
      </c>
      <c r="C17" s="1" t="s">
        <v>4</v>
      </c>
      <c r="D17" s="4" t="s">
        <v>38</v>
      </c>
      <c r="E17" s="5"/>
      <c r="F17" s="4" t="s">
        <v>9</v>
      </c>
      <c r="G17" s="5"/>
      <c r="H17" s="4" t="s">
        <v>11</v>
      </c>
      <c r="I17" s="5"/>
      <c r="J17" s="4" t="s">
        <v>10</v>
      </c>
      <c r="K17" s="5"/>
      <c r="L17" s="4" t="s">
        <v>12</v>
      </c>
      <c r="M17" s="5"/>
    </row>
    <row r="18" spans="1:13" ht="12.75">
      <c r="A18" s="2" t="s">
        <v>0</v>
      </c>
      <c r="B18" s="2" t="s">
        <v>2</v>
      </c>
      <c r="C18" s="2" t="s">
        <v>5</v>
      </c>
      <c r="D18" s="1" t="s">
        <v>6</v>
      </c>
      <c r="E18" s="1" t="s">
        <v>31</v>
      </c>
      <c r="F18" s="1" t="s">
        <v>6</v>
      </c>
      <c r="G18" s="1" t="s">
        <v>31</v>
      </c>
      <c r="H18" s="1" t="s">
        <v>6</v>
      </c>
      <c r="I18" s="1" t="s">
        <v>31</v>
      </c>
      <c r="J18" s="1" t="s">
        <v>6</v>
      </c>
      <c r="K18" s="1" t="s">
        <v>31</v>
      </c>
      <c r="L18" s="1" t="s">
        <v>6</v>
      </c>
      <c r="M18" s="1" t="s">
        <v>31</v>
      </c>
    </row>
    <row r="19" spans="1:13" ht="13.5" thickBot="1">
      <c r="A19" s="3"/>
      <c r="B19" s="3" t="s">
        <v>3</v>
      </c>
      <c r="C19" s="3"/>
      <c r="D19" s="3" t="s">
        <v>14</v>
      </c>
      <c r="E19" s="3"/>
      <c r="F19" s="3" t="s">
        <v>7</v>
      </c>
      <c r="G19" s="3"/>
      <c r="H19" s="3" t="s">
        <v>7</v>
      </c>
      <c r="I19" s="3"/>
      <c r="J19" s="3" t="s">
        <v>7</v>
      </c>
      <c r="K19" s="3"/>
      <c r="L19" s="3" t="s">
        <v>7</v>
      </c>
      <c r="M19" s="3"/>
    </row>
    <row r="20" spans="1:13" ht="13.5" thickBot="1">
      <c r="A20" s="9"/>
      <c r="B20" s="7" t="s">
        <v>29</v>
      </c>
      <c r="C20" s="6">
        <v>4709002326</v>
      </c>
      <c r="D20" s="33">
        <f>F20+H20+J20+L20</f>
        <v>67</v>
      </c>
      <c r="E20" s="41">
        <f>G20+I20+K20+M20</f>
        <v>3.8457999999999997</v>
      </c>
      <c r="F20" s="32">
        <f aca="true" t="shared" si="2" ref="F20:M20">F21</f>
        <v>20</v>
      </c>
      <c r="G20" s="41">
        <f t="shared" si="2"/>
        <v>1.148</v>
      </c>
      <c r="H20" s="32">
        <f t="shared" si="2"/>
        <v>14</v>
      </c>
      <c r="I20" s="41">
        <f t="shared" si="2"/>
        <v>0.8036</v>
      </c>
      <c r="J20" s="32">
        <f t="shared" si="2"/>
        <v>14</v>
      </c>
      <c r="K20" s="41">
        <f t="shared" si="2"/>
        <v>0.8036</v>
      </c>
      <c r="L20" s="32">
        <f t="shared" si="2"/>
        <v>19</v>
      </c>
      <c r="M20" s="41">
        <f t="shared" si="2"/>
        <v>1.0906</v>
      </c>
    </row>
    <row r="21" spans="1:14" ht="13.5" thickBot="1">
      <c r="A21" s="9"/>
      <c r="B21" s="7" t="s">
        <v>27</v>
      </c>
      <c r="C21" s="6"/>
      <c r="D21" s="30">
        <f>F21+H21+J21+L21</f>
        <v>67</v>
      </c>
      <c r="E21" s="41">
        <f>G21+I21+K21+M21</f>
        <v>3.8457999999999997</v>
      </c>
      <c r="F21" s="30">
        <v>20</v>
      </c>
      <c r="G21" s="41">
        <f>F21*57.4/1000</f>
        <v>1.148</v>
      </c>
      <c r="H21" s="30">
        <v>14</v>
      </c>
      <c r="I21" s="41">
        <f>H21*57.4/1000</f>
        <v>0.8036</v>
      </c>
      <c r="J21" s="30">
        <v>14</v>
      </c>
      <c r="K21" s="41">
        <f>J21*57.4/1000</f>
        <v>0.8036</v>
      </c>
      <c r="L21" s="30">
        <v>19</v>
      </c>
      <c r="M21" s="41">
        <f>L21*57.4/1000</f>
        <v>1.0906</v>
      </c>
      <c r="N21" t="s">
        <v>50</v>
      </c>
    </row>
  </sheetData>
  <sheetProtection/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Пользователь Asus</cp:lastModifiedBy>
  <cp:lastPrinted>2021-08-12T12:13:16Z</cp:lastPrinted>
  <dcterms:created xsi:type="dcterms:W3CDTF">2006-05-18T06:43:19Z</dcterms:created>
  <dcterms:modified xsi:type="dcterms:W3CDTF">2021-08-12T12:13:21Z</dcterms:modified>
  <cp:category/>
  <cp:version/>
  <cp:contentType/>
  <cp:contentStatus/>
</cp:coreProperties>
</file>