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835"/>
  </bookViews>
  <sheets>
    <sheet name="Приложение 1" sheetId="1" r:id="rId1"/>
    <sheet name="прил 2 " sheetId="14" r:id="rId2"/>
    <sheet name="Приложение 3 " sheetId="13" r:id="rId3"/>
    <sheet name="прил 4 " sheetId="15" r:id="rId4"/>
  </sheets>
  <calcPr calcId="152511"/>
</workbook>
</file>

<file path=xl/calcChain.xml><?xml version="1.0" encoding="utf-8"?>
<calcChain xmlns="http://schemas.openxmlformats.org/spreadsheetml/2006/main">
  <c r="H8" i="15" l="1"/>
  <c r="G8" i="15"/>
  <c r="G9" i="15" s="1"/>
  <c r="F8" i="15"/>
  <c r="E8" i="15"/>
  <c r="E9" i="15" s="1"/>
  <c r="D8" i="15"/>
  <c r="D6" i="15" s="1"/>
  <c r="D22" i="15" s="1"/>
  <c r="C8" i="15"/>
  <c r="C9" i="15" s="1"/>
  <c r="B8" i="15"/>
  <c r="B9" i="15" s="1"/>
  <c r="H6" i="15"/>
  <c r="H22" i="15" s="1"/>
  <c r="G6" i="15"/>
  <c r="F6" i="15"/>
  <c r="F22" i="15" s="1"/>
  <c r="E6" i="15"/>
  <c r="C6" i="15"/>
  <c r="C7" i="15" s="1"/>
  <c r="B6" i="15"/>
  <c r="B20" i="15" s="1"/>
  <c r="I26" i="14"/>
  <c r="H26" i="14"/>
  <c r="G26" i="14"/>
  <c r="F26" i="14"/>
  <c r="E26" i="14"/>
  <c r="E27" i="14" s="1"/>
  <c r="D26" i="14"/>
  <c r="D27" i="14" s="1"/>
  <c r="C26" i="14"/>
  <c r="I25" i="14"/>
  <c r="H25" i="14"/>
  <c r="G25" i="14"/>
  <c r="F25" i="14"/>
  <c r="E25" i="14"/>
  <c r="D25" i="14"/>
  <c r="I15" i="14"/>
  <c r="I16" i="14" s="1"/>
  <c r="H15" i="14"/>
  <c r="H16" i="14" s="1"/>
  <c r="G15" i="14"/>
  <c r="G16" i="14" s="1"/>
  <c r="F15" i="14"/>
  <c r="F16" i="14" s="1"/>
  <c r="E15" i="14"/>
  <c r="E16" i="14" s="1"/>
  <c r="D15" i="14"/>
  <c r="D16" i="14" s="1"/>
  <c r="I9" i="14"/>
  <c r="I7" i="14" s="1"/>
  <c r="I8" i="14" s="1"/>
  <c r="H9" i="14"/>
  <c r="G9" i="14"/>
  <c r="G6" i="14" s="1"/>
  <c r="G28" i="14" s="1"/>
  <c r="F9" i="14"/>
  <c r="E9" i="14"/>
  <c r="E7" i="14" s="1"/>
  <c r="E8" i="14" s="1"/>
  <c r="D9" i="14"/>
  <c r="C9" i="14"/>
  <c r="C7" i="14" s="1"/>
  <c r="H7" i="14"/>
  <c r="F7" i="14"/>
  <c r="F8" i="14" s="1"/>
  <c r="D7" i="14"/>
  <c r="D8" i="14" s="1"/>
  <c r="I6" i="14"/>
  <c r="I28" i="14" s="1"/>
  <c r="H6" i="14"/>
  <c r="H28" i="14" s="1"/>
  <c r="F6" i="14"/>
  <c r="F28" i="14" s="1"/>
  <c r="E6" i="14"/>
  <c r="E28" i="14" s="1"/>
  <c r="D6" i="14"/>
  <c r="D28" i="14" s="1"/>
  <c r="C6" i="14"/>
  <c r="C28" i="14" s="1"/>
  <c r="E7" i="15" l="1"/>
  <c r="D9" i="15"/>
  <c r="H9" i="15"/>
  <c r="G7" i="15"/>
  <c r="F9" i="15"/>
  <c r="D7" i="15"/>
  <c r="F7" i="15"/>
  <c r="H7" i="15"/>
  <c r="C20" i="15"/>
  <c r="E20" i="15"/>
  <c r="G20" i="15"/>
  <c r="C22" i="15"/>
  <c r="E22" i="15"/>
  <c r="G22" i="15"/>
  <c r="D20" i="15"/>
  <c r="F20" i="15"/>
  <c r="H20" i="15"/>
  <c r="I27" i="14"/>
  <c r="H27" i="14"/>
  <c r="G27" i="14"/>
  <c r="F27" i="14"/>
  <c r="H8" i="14"/>
  <c r="G7" i="14"/>
  <c r="G8" i="14" s="1"/>
  <c r="J19" i="13"/>
  <c r="I19" i="13"/>
  <c r="H19" i="13"/>
  <c r="G19" i="13"/>
  <c r="F19" i="13"/>
  <c r="E19" i="13"/>
  <c r="H14" i="1"/>
  <c r="G14" i="1"/>
  <c r="F14" i="1"/>
  <c r="E14" i="1"/>
  <c r="D14" i="1"/>
  <c r="C14" i="1"/>
  <c r="B14" i="1"/>
  <c r="H12" i="1"/>
  <c r="G12" i="1"/>
  <c r="F12" i="1"/>
  <c r="E12" i="1"/>
  <c r="D12" i="1"/>
  <c r="C12" i="1"/>
  <c r="B12" i="1"/>
  <c r="H6" i="1"/>
  <c r="G6" i="1"/>
  <c r="F6" i="1"/>
  <c r="E6" i="1"/>
  <c r="D6" i="1"/>
  <c r="C6" i="1"/>
  <c r="C10" i="13"/>
  <c r="C11" i="13" s="1"/>
  <c r="D10" i="13" l="1"/>
  <c r="E10" i="13"/>
  <c r="F10" i="13"/>
  <c r="G10" i="13"/>
  <c r="H10" i="13"/>
  <c r="I10" i="13"/>
  <c r="J10" i="13"/>
  <c r="D13" i="13" l="1"/>
  <c r="C13" i="13"/>
  <c r="D11" i="13"/>
  <c r="B10" i="13"/>
  <c r="B11" i="13" s="1"/>
  <c r="D9" i="13"/>
  <c r="C9" i="13"/>
  <c r="B9" i="13"/>
  <c r="D7" i="13"/>
  <c r="C7" i="13"/>
  <c r="B7" i="13"/>
  <c r="J9" i="13" l="1"/>
  <c r="J7" i="13"/>
  <c r="J13" i="13"/>
  <c r="J11" i="13"/>
  <c r="H13" i="13"/>
  <c r="H11" i="13"/>
  <c r="H9" i="13"/>
  <c r="H7" i="13"/>
  <c r="F9" i="13"/>
  <c r="F7" i="13"/>
  <c r="F13" i="13"/>
  <c r="F11" i="13"/>
  <c r="I7" i="13"/>
  <c r="I9" i="13"/>
  <c r="I13" i="13"/>
  <c r="I11" i="13"/>
  <c r="G13" i="13"/>
  <c r="G11" i="13"/>
  <c r="G7" i="13"/>
  <c r="G9" i="13"/>
  <c r="E7" i="13"/>
  <c r="E11" i="13"/>
  <c r="E13" i="13"/>
  <c r="E9" i="13"/>
</calcChain>
</file>

<file path=xl/sharedStrings.xml><?xml version="1.0" encoding="utf-8"?>
<sst xmlns="http://schemas.openxmlformats.org/spreadsheetml/2006/main" count="121" uniqueCount="74">
  <si>
    <t>Показатель</t>
  </si>
  <si>
    <t>Реальные располагаемые денежные доходы населения, в % к предыдущему году</t>
  </si>
  <si>
    <t>Численность населения (среднегодовая), тыс. человек</t>
  </si>
  <si>
    <t>в том числе:</t>
  </si>
  <si>
    <t>младше трудоспособного возраста</t>
  </si>
  <si>
    <t>в трудоспособном возрасте</t>
  </si>
  <si>
    <t>старше трудоспособного возраста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</si>
  <si>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</si>
  <si>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</si>
  <si>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</si>
  <si>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</si>
  <si>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</si>
  <si>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</si>
  <si>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</si>
  <si>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Доходы</t>
  </si>
  <si>
    <t>Налог на доходы физических лиц</t>
  </si>
  <si>
    <t xml:space="preserve">Акцизы </t>
  </si>
  <si>
    <t>Дотации</t>
  </si>
  <si>
    <t>Субсидии</t>
  </si>
  <si>
    <t>Субвенции</t>
  </si>
  <si>
    <t xml:space="preserve">Расходы </t>
  </si>
  <si>
    <t>1. Межбюджетные трансферты</t>
  </si>
  <si>
    <t>2. Расходы без учета межбюджетных трансфертов</t>
  </si>
  <si>
    <t>Дефицит/профицит</t>
  </si>
  <si>
    <t xml:space="preserve">Доходы, всего                 </t>
  </si>
  <si>
    <t xml:space="preserve">Расходы                       </t>
  </si>
  <si>
    <t xml:space="preserve">Дефицит/профицит              </t>
  </si>
  <si>
    <t>2014 год</t>
  </si>
  <si>
    <t>2015 год</t>
  </si>
  <si>
    <t>Расходы всего</t>
  </si>
  <si>
    <t>1. Программные расходы, всего</t>
  </si>
  <si>
    <t>Удельный вес (%)</t>
  </si>
  <si>
    <t>2. Непрограммные расходы, всего</t>
  </si>
  <si>
    <t>Индекс потребительских цен (за период с начала года), в % к предыдущему году</t>
  </si>
  <si>
    <t>тыс. руб.</t>
  </si>
  <si>
    <t>3. Условно утвержденные расходы</t>
  </si>
  <si>
    <t>Объем инвестиций в основной капитал, млрд. руб.</t>
  </si>
  <si>
    <t>2015 год (факт)</t>
  </si>
  <si>
    <t>Иные межбюджетные трансферты</t>
  </si>
  <si>
    <t>1. Собственные доходы</t>
  </si>
  <si>
    <t>1.1. Налоговые доходы</t>
  </si>
  <si>
    <t>1.2. Неналоговые доходы</t>
  </si>
  <si>
    <t xml:space="preserve">2. Безвозмездные поступления  </t>
  </si>
  <si>
    <t>% к предыдущему году</t>
  </si>
  <si>
    <t>тыс.руб.</t>
  </si>
  <si>
    <t>Приложение 1</t>
  </si>
  <si>
    <t>Приложение 2</t>
  </si>
  <si>
    <t>Приложение 3</t>
  </si>
  <si>
    <t>Приложение 4</t>
  </si>
  <si>
    <t>Налоги на имущество</t>
  </si>
  <si>
    <t>Прочие налоговые доходы</t>
  </si>
  <si>
    <t>млн. руб.</t>
  </si>
  <si>
    <t>Оборот организаций, млн.рублей</t>
  </si>
  <si>
    <t>Темп роста оборота организаций, в % к предыдущему году</t>
  </si>
  <si>
    <t xml:space="preserve">в % к обороту организаций                    </t>
  </si>
  <si>
    <t>Муниципальный долг</t>
  </si>
  <si>
    <t>В том числе:</t>
  </si>
  <si>
    <t>Основные показатели прогноза социально-экономического развития                                                                                                                                                                                                                                    Доможировского сельского поселения                                                                                                                                                                                                                          на период до 2022 года</t>
  </si>
  <si>
    <t>Основные параметры бюджета Доможировского сельского  поселения на период до 2022 года</t>
  </si>
  <si>
    <t xml:space="preserve">
Прогноз основных характеристик бюджета Доможировского сельского   поселения на период до 2022 года
</t>
  </si>
  <si>
    <t>Показатели финансового обеспечения муниципальных программ Доможировского сельского  поселения на период до 2022 года</t>
  </si>
  <si>
    <t>Муниципальная программа  «Реализация проектов местных инициатив граждан в Доможировском сельском поселении Лодейнопольского муниципального района Ленинградской области»</t>
  </si>
  <si>
    <t>Муниципальная программа «Развитие   автомобильных дорог   Доможировского сельского поселения»</t>
  </si>
  <si>
    <t>Муниципальная программа               «Обеспечение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поселении»</t>
  </si>
  <si>
    <t>Муниципальная программа «Развитие культуры в Доможировском сельском поселении»</t>
  </si>
  <si>
    <t>Муниципальная программа «Обеспечение качественным  жильем граждан на территории Доможировского сельского поселения»</t>
  </si>
  <si>
    <t>Муниципальная программа «Борьба с борщевиком Сосновского на территории Доможировского сельского поселения»</t>
  </si>
  <si>
    <t>Муниципальная программа «Реализация проектов  местных инициатив граждан в  д.Доможирово, административном центре Доможировского сельского поселения»</t>
  </si>
  <si>
    <t xml:space="preserve">Муниципальная программа «Правовое просвещение населения Доможировского
сельского поселения 
в жилищно-коммунальной сфере»
</t>
  </si>
  <si>
    <t>Муниципальная программа «Противодействие экстремизму и профилактика терроризма на территории Доможировского сельского поселения»</t>
  </si>
  <si>
    <t>к бюджетному прогнозу</t>
  </si>
  <si>
    <t>2017 год (оценка)</t>
  </si>
  <si>
    <t>2016 год (факт)</t>
  </si>
  <si>
    <t xml:space="preserve">2017 год (оценка)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</si>
</sst>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0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5" fillId="0" borderId="0" xfId="0" applyFont="1"/>
    <xf numFmtId="0" fontId="1" fillId="0" borderId="1" xfId="0" applyFont="1" applyBorder="1"/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/>
    <xf numFmtId="1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0" fontId="4" fillId="0" borderId="1" xfId="0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0" xfId="0" applyFont="1" applyFill="1"/>
    <xf numFmtId="0" fontId="1" fillId="3" borderId="1" xfId="0" applyFont="1" applyFill="1" applyBorder="1"/>
    <xf numFmtId="164" fontId="9" fillId="3" borderId="0" xfId="0" applyNumberFormat="1" applyFont="1" applyFill="1"/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/>
    <xf numFmtId="164" fontId="3" fillId="3" borderId="5" xfId="0" applyNumberFormat="1" applyFont="1" applyFill="1" applyBorder="1" applyAlignment="1">
      <alignment vertical="center" wrapText="1"/>
    </xf>
    <xf numFmtId="164" fontId="6" fillId="0" borderId="5" xfId="0" applyNumberFormat="1" applyFont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4" fontId="4" fillId="0" borderId="4" xfId="1" applyNumberFormat="1" applyFont="1" applyBorder="1" applyAlignment="1" applyProtection="1">
      <alignment horizontal="center" vertical="top" wrapText="1"/>
    </xf>
    <xf numFmtId="164" fontId="4" fillId="0" borderId="4" xfId="1" applyNumberFormat="1" applyFont="1" applyFill="1" applyBorder="1" applyAlignment="1" applyProtection="1">
      <alignment horizontal="center" vertical="top" wrapText="1"/>
    </xf>
    <xf numFmtId="164" fontId="4" fillId="0" borderId="1" xfId="1" applyNumberFormat="1" applyFont="1" applyBorder="1" applyAlignment="1" applyProtection="1">
      <alignment horizontal="center" vertical="top" wrapText="1"/>
    </xf>
    <xf numFmtId="164" fontId="4" fillId="0" borderId="1" xfId="1" applyNumberFormat="1" applyFont="1" applyFill="1" applyBorder="1" applyAlignment="1" applyProtection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vertical="center" wrapText="1"/>
    </xf>
    <xf numFmtId="164" fontId="4" fillId="0" borderId="5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0" fontId="15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165" fontId="16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/>
    <xf numFmtId="0" fontId="17" fillId="0" borderId="0" xfId="0" applyFont="1"/>
    <xf numFmtId="0" fontId="18" fillId="0" borderId="0" xfId="0" applyFont="1"/>
    <xf numFmtId="164" fontId="4" fillId="0" borderId="0" xfId="0" applyNumberFormat="1" applyFont="1" applyFill="1"/>
    <xf numFmtId="0" fontId="4" fillId="0" borderId="1" xfId="0" applyFont="1" applyBorder="1" applyAlignment="1">
      <alignment horizontal="center" vertical="center"/>
    </xf>
    <xf numFmtId="164" fontId="5" fillId="0" borderId="0" xfId="0" applyNumberFormat="1" applyFont="1"/>
    <xf numFmtId="0" fontId="2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A16" sqref="A16"/>
    </sheetView>
  </sheetViews>
  <sheetFormatPr defaultColWidth="47.5703125" defaultRowHeight="15" x14ac:dyDescent="0.25"/>
  <cols>
    <col min="1" max="1" width="46.28515625" bestFit="1" customWidth="1"/>
    <col min="2" max="9" width="8.28515625" bestFit="1" customWidth="1"/>
    <col min="10" max="10" width="9.85546875" bestFit="1" customWidth="1"/>
  </cols>
  <sheetData>
    <row r="1" spans="1:10" x14ac:dyDescent="0.25">
      <c r="J1" s="6" t="s">
        <v>45</v>
      </c>
    </row>
    <row r="2" spans="1:10" x14ac:dyDescent="0.25">
      <c r="J2" s="6" t="s">
        <v>70</v>
      </c>
    </row>
    <row r="3" spans="1:10" ht="44.25" customHeight="1" x14ac:dyDescent="0.25">
      <c r="A3" s="96" t="s">
        <v>57</v>
      </c>
      <c r="B3" s="96"/>
      <c r="C3" s="96"/>
      <c r="D3" s="96"/>
      <c r="E3" s="96"/>
      <c r="F3" s="96"/>
      <c r="G3" s="96"/>
      <c r="H3" s="96"/>
      <c r="J3" s="6"/>
    </row>
    <row r="4" spans="1:10" ht="60" x14ac:dyDescent="0.25">
      <c r="A4" s="2" t="s">
        <v>0</v>
      </c>
      <c r="B4" s="18" t="s">
        <v>72</v>
      </c>
      <c r="C4" s="3" t="s">
        <v>73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</row>
    <row r="5" spans="1:10" x14ac:dyDescent="0.25">
      <c r="A5" s="4" t="s">
        <v>52</v>
      </c>
      <c r="B5" s="20">
        <v>291.5</v>
      </c>
      <c r="C5" s="14">
        <v>292.2</v>
      </c>
      <c r="D5" s="14">
        <v>292.5</v>
      </c>
      <c r="E5" s="14">
        <v>292.8</v>
      </c>
      <c r="F5" s="14">
        <v>293.10000000000002</v>
      </c>
      <c r="G5" s="14">
        <v>293.60000000000002</v>
      </c>
      <c r="H5" s="14">
        <v>293.89999999999998</v>
      </c>
    </row>
    <row r="6" spans="1:10" ht="30" x14ac:dyDescent="0.25">
      <c r="A6" s="4" t="s">
        <v>53</v>
      </c>
      <c r="B6" s="20">
        <v>100</v>
      </c>
      <c r="C6" s="14">
        <f>C5/B5*100</f>
        <v>100.24013722126929</v>
      </c>
      <c r="D6" s="14">
        <f t="shared" ref="D6:H6" si="0">D5/C5*100</f>
        <v>100.10266940451746</v>
      </c>
      <c r="E6" s="14">
        <f t="shared" si="0"/>
        <v>100.1025641025641</v>
      </c>
      <c r="F6" s="14">
        <f t="shared" si="0"/>
        <v>100.10245901639345</v>
      </c>
      <c r="G6" s="14">
        <f t="shared" si="0"/>
        <v>100.17059024223813</v>
      </c>
      <c r="H6" s="14">
        <f t="shared" si="0"/>
        <v>100.10217983651224</v>
      </c>
    </row>
    <row r="7" spans="1:10" ht="30" x14ac:dyDescent="0.25">
      <c r="A7" s="4" t="s">
        <v>1</v>
      </c>
      <c r="B7" s="20">
        <v>94.1</v>
      </c>
      <c r="C7" s="14">
        <v>101</v>
      </c>
      <c r="D7" s="14">
        <v>101.5</v>
      </c>
      <c r="E7" s="14">
        <v>101.2</v>
      </c>
      <c r="F7" s="14">
        <v>101.1</v>
      </c>
      <c r="G7" s="14">
        <v>102</v>
      </c>
      <c r="H7" s="14">
        <v>102</v>
      </c>
    </row>
    <row r="8" spans="1:10" ht="30" x14ac:dyDescent="0.25">
      <c r="A8" s="4" t="s">
        <v>33</v>
      </c>
      <c r="B8" s="20">
        <v>107.6</v>
      </c>
      <c r="C8" s="15">
        <v>104.5</v>
      </c>
      <c r="D8" s="15">
        <v>104.4</v>
      </c>
      <c r="E8" s="15">
        <v>104</v>
      </c>
      <c r="F8" s="15">
        <v>104</v>
      </c>
      <c r="G8" s="15">
        <v>104</v>
      </c>
      <c r="H8" s="15">
        <v>104</v>
      </c>
    </row>
    <row r="9" spans="1:10" ht="30" x14ac:dyDescent="0.25">
      <c r="A9" s="4" t="s">
        <v>36</v>
      </c>
      <c r="B9" s="20">
        <v>0.03</v>
      </c>
      <c r="C9" s="14">
        <v>0.06</v>
      </c>
      <c r="D9" s="14">
        <v>7.0000000000000007E-2</v>
      </c>
      <c r="E9" s="14">
        <v>7.0000000000000007E-2</v>
      </c>
      <c r="F9" s="14">
        <v>7.0000000000000007E-2</v>
      </c>
      <c r="G9" s="14">
        <v>0.08</v>
      </c>
      <c r="H9" s="14">
        <v>0.1</v>
      </c>
    </row>
    <row r="10" spans="1:10" ht="30" x14ac:dyDescent="0.25">
      <c r="A10" s="4" t="s">
        <v>2</v>
      </c>
      <c r="B10" s="37">
        <v>2.2000000000000002</v>
      </c>
      <c r="C10" s="37">
        <v>2.2000000000000002</v>
      </c>
      <c r="D10" s="37">
        <v>2.2000000000000002</v>
      </c>
      <c r="E10" s="37">
        <v>2.2000000000000002</v>
      </c>
      <c r="F10" s="37">
        <v>2.2000000000000002</v>
      </c>
      <c r="G10" s="37">
        <v>2.2000000000000002</v>
      </c>
      <c r="H10" s="37">
        <v>2.2000000000000002</v>
      </c>
    </row>
    <row r="11" spans="1:10" x14ac:dyDescent="0.25">
      <c r="A11" s="5" t="s">
        <v>3</v>
      </c>
      <c r="B11" s="33"/>
      <c r="C11" s="34"/>
      <c r="D11" s="34"/>
      <c r="E11" s="34"/>
      <c r="F11" s="9"/>
      <c r="G11" s="10"/>
      <c r="H11" s="10"/>
    </row>
    <row r="12" spans="1:10" x14ac:dyDescent="0.25">
      <c r="A12" s="5" t="s">
        <v>4</v>
      </c>
      <c r="B12" s="21">
        <f>B10*0.118</f>
        <v>0.2596</v>
      </c>
      <c r="C12" s="21">
        <f t="shared" ref="C12:H12" si="1">C10*0.118</f>
        <v>0.2596</v>
      </c>
      <c r="D12" s="21">
        <f t="shared" si="1"/>
        <v>0.2596</v>
      </c>
      <c r="E12" s="21">
        <f t="shared" si="1"/>
        <v>0.2596</v>
      </c>
      <c r="F12" s="21">
        <f t="shared" si="1"/>
        <v>0.2596</v>
      </c>
      <c r="G12" s="21">
        <f t="shared" si="1"/>
        <v>0.2596</v>
      </c>
      <c r="H12" s="21">
        <f t="shared" si="1"/>
        <v>0.2596</v>
      </c>
    </row>
    <row r="13" spans="1:10" x14ac:dyDescent="0.25">
      <c r="A13" s="5" t="s">
        <v>5</v>
      </c>
      <c r="B13" s="20">
        <v>1.2</v>
      </c>
      <c r="C13" s="20">
        <v>1.2</v>
      </c>
      <c r="D13" s="20">
        <v>1.2</v>
      </c>
      <c r="E13" s="20">
        <v>1.2</v>
      </c>
      <c r="F13" s="20">
        <v>1.2</v>
      </c>
      <c r="G13" s="36">
        <v>1.1000000000000001</v>
      </c>
      <c r="H13" s="36">
        <v>1.1000000000000001</v>
      </c>
    </row>
    <row r="14" spans="1:10" x14ac:dyDescent="0.25">
      <c r="A14" s="5" t="s">
        <v>6</v>
      </c>
      <c r="B14" s="21">
        <f>B10*0.313</f>
        <v>0.6886000000000001</v>
      </c>
      <c r="C14" s="21">
        <f t="shared" ref="C14:H14" si="2">C10*0.313</f>
        <v>0.6886000000000001</v>
      </c>
      <c r="D14" s="21">
        <f t="shared" si="2"/>
        <v>0.6886000000000001</v>
      </c>
      <c r="E14" s="21">
        <f t="shared" si="2"/>
        <v>0.6886000000000001</v>
      </c>
      <c r="F14" s="21">
        <f t="shared" si="2"/>
        <v>0.6886000000000001</v>
      </c>
      <c r="G14" s="21">
        <f t="shared" si="2"/>
        <v>0.6886000000000001</v>
      </c>
      <c r="H14" s="21">
        <f t="shared" si="2"/>
        <v>0.6886000000000001</v>
      </c>
    </row>
    <row r="16" spans="1:10" x14ac:dyDescent="0.25">
      <c r="A16" s="38"/>
    </row>
  </sheetData>
  <mergeCells count="1">
    <mergeCell ref="A3:H3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F13" sqref="F13"/>
    </sheetView>
  </sheetViews>
  <sheetFormatPr defaultColWidth="9.140625" defaultRowHeight="15" x14ac:dyDescent="0.25"/>
  <cols>
    <col min="1" max="1" width="37" style="7" customWidth="1"/>
    <col min="2" max="2" width="12.85546875" style="7" hidden="1" customWidth="1"/>
    <col min="3" max="3" width="12.7109375" style="7" bestFit="1" customWidth="1"/>
    <col min="4" max="4" width="13" style="7" customWidth="1"/>
    <col min="5" max="5" width="13.28515625" style="7" customWidth="1"/>
    <col min="6" max="6" width="13.7109375" style="7" customWidth="1"/>
    <col min="7" max="7" width="15" style="7" bestFit="1" customWidth="1"/>
    <col min="8" max="8" width="14.28515625" style="7" customWidth="1"/>
    <col min="9" max="9" width="14" style="7" customWidth="1"/>
    <col min="10" max="16384" width="9.140625" style="7"/>
  </cols>
  <sheetData>
    <row r="1" spans="1:9" x14ac:dyDescent="0.25">
      <c r="I1" s="39" t="s">
        <v>46</v>
      </c>
    </row>
    <row r="2" spans="1:9" x14ac:dyDescent="0.25">
      <c r="I2" s="39" t="s">
        <v>70</v>
      </c>
    </row>
    <row r="3" spans="1:9" ht="40.5" customHeight="1" x14ac:dyDescent="0.25">
      <c r="A3" s="97" t="s">
        <v>58</v>
      </c>
      <c r="B3" s="97"/>
      <c r="C3" s="97"/>
      <c r="D3" s="97"/>
      <c r="E3" s="97"/>
      <c r="F3" s="97"/>
      <c r="G3" s="97"/>
      <c r="H3" s="97"/>
      <c r="I3" s="97"/>
    </row>
    <row r="4" spans="1:9" ht="15" customHeight="1" x14ac:dyDescent="0.25">
      <c r="A4" s="40"/>
      <c r="B4" s="40"/>
      <c r="C4" s="40"/>
      <c r="D4" s="40"/>
      <c r="E4" s="40"/>
      <c r="F4" s="40"/>
      <c r="G4" s="40"/>
      <c r="H4" s="40"/>
      <c r="I4" s="41" t="s">
        <v>34</v>
      </c>
    </row>
    <row r="5" spans="1:9" ht="30" x14ac:dyDescent="0.25">
      <c r="A5" s="42" t="s">
        <v>0</v>
      </c>
      <c r="B5" s="43" t="s">
        <v>28</v>
      </c>
      <c r="C5" s="43" t="s">
        <v>72</v>
      </c>
      <c r="D5" s="43" t="s">
        <v>71</v>
      </c>
      <c r="E5" s="43" t="s">
        <v>9</v>
      </c>
      <c r="F5" s="43" t="s">
        <v>10</v>
      </c>
      <c r="G5" s="43" t="s">
        <v>11</v>
      </c>
      <c r="H5" s="43" t="s">
        <v>12</v>
      </c>
      <c r="I5" s="43" t="s">
        <v>13</v>
      </c>
    </row>
    <row r="6" spans="1:9" s="91" customFormat="1" x14ac:dyDescent="0.25">
      <c r="A6" s="44" t="s">
        <v>14</v>
      </c>
      <c r="B6" s="45"/>
      <c r="C6" s="46">
        <f t="shared" ref="C6:I6" si="0">C9+C14+C15</f>
        <v>95786.3</v>
      </c>
      <c r="D6" s="46">
        <f t="shared" si="0"/>
        <v>29534.199999999997</v>
      </c>
      <c r="E6" s="46">
        <f t="shared" si="0"/>
        <v>20759.599999999999</v>
      </c>
      <c r="F6" s="46">
        <f t="shared" si="0"/>
        <v>15190.400000000001</v>
      </c>
      <c r="G6" s="46">
        <f t="shared" si="0"/>
        <v>15463.7</v>
      </c>
      <c r="H6" s="46">
        <f t="shared" si="0"/>
        <v>15565.099999999999</v>
      </c>
      <c r="I6" s="46">
        <f t="shared" si="0"/>
        <v>15677.8</v>
      </c>
    </row>
    <row r="7" spans="1:9" s="91" customFormat="1" hidden="1" x14ac:dyDescent="0.25">
      <c r="A7" s="47" t="s">
        <v>39</v>
      </c>
      <c r="B7" s="48"/>
      <c r="C7" s="49">
        <f t="shared" ref="C7:I7" si="1">C9+C14</f>
        <v>8297.2000000000007</v>
      </c>
      <c r="D7" s="49">
        <f t="shared" si="1"/>
        <v>8213.4</v>
      </c>
      <c r="E7" s="49">
        <f t="shared" si="1"/>
        <v>6342</v>
      </c>
      <c r="F7" s="49">
        <f t="shared" si="1"/>
        <v>5906.2</v>
      </c>
      <c r="G7" s="49">
        <f t="shared" si="1"/>
        <v>5973.3</v>
      </c>
      <c r="H7" s="49">
        <f t="shared" si="1"/>
        <v>6074.7</v>
      </c>
      <c r="I7" s="49">
        <f t="shared" si="1"/>
        <v>6187.4</v>
      </c>
    </row>
    <row r="8" spans="1:9" hidden="1" x14ac:dyDescent="0.25">
      <c r="A8" s="50" t="s">
        <v>43</v>
      </c>
      <c r="B8" s="51"/>
      <c r="C8" s="19"/>
      <c r="D8" s="19">
        <f>D7*100/C7</f>
        <v>98.990020729884776</v>
      </c>
      <c r="E8" s="19">
        <f t="shared" ref="E8:I8" si="2">E7*100/D7</f>
        <v>77.215282343487473</v>
      </c>
      <c r="F8" s="19">
        <f t="shared" si="2"/>
        <v>93.128350678019558</v>
      </c>
      <c r="G8" s="19">
        <f t="shared" si="2"/>
        <v>101.13609427381397</v>
      </c>
      <c r="H8" s="19">
        <f t="shared" si="2"/>
        <v>101.69755411581538</v>
      </c>
      <c r="I8" s="19">
        <f t="shared" si="2"/>
        <v>101.8552356494971</v>
      </c>
    </row>
    <row r="9" spans="1:9" x14ac:dyDescent="0.25">
      <c r="A9" s="50" t="s">
        <v>40</v>
      </c>
      <c r="B9" s="51"/>
      <c r="C9" s="52">
        <f>C10+C11+C12+C13</f>
        <v>5376.7000000000007</v>
      </c>
      <c r="D9" s="52">
        <f t="shared" ref="D9:I9" si="3">D10+D11+D12+D13</f>
        <v>5928.4</v>
      </c>
      <c r="E9" s="52">
        <f t="shared" si="3"/>
        <v>5293.9</v>
      </c>
      <c r="F9" s="52">
        <f t="shared" si="3"/>
        <v>5409.5</v>
      </c>
      <c r="G9" s="52">
        <f t="shared" si="3"/>
        <v>5486.6</v>
      </c>
      <c r="H9" s="52">
        <f t="shared" si="3"/>
        <v>5588</v>
      </c>
      <c r="I9" s="52">
        <f t="shared" si="3"/>
        <v>5700.7</v>
      </c>
    </row>
    <row r="10" spans="1:9" s="92" customFormat="1" x14ac:dyDescent="0.25">
      <c r="A10" s="53" t="s">
        <v>15</v>
      </c>
      <c r="B10" s="54"/>
      <c r="C10" s="55">
        <v>1263.5</v>
      </c>
      <c r="D10" s="55">
        <v>1180</v>
      </c>
      <c r="E10" s="55">
        <v>1200</v>
      </c>
      <c r="F10" s="56">
        <v>1210</v>
      </c>
      <c r="G10" s="56">
        <v>1230</v>
      </c>
      <c r="H10" s="56">
        <v>1254.5999999999999</v>
      </c>
      <c r="I10" s="56">
        <v>1279.7</v>
      </c>
    </row>
    <row r="11" spans="1:9" s="92" customFormat="1" x14ac:dyDescent="0.25">
      <c r="A11" s="53" t="s">
        <v>49</v>
      </c>
      <c r="B11" s="54"/>
      <c r="C11" s="55">
        <v>1900.1</v>
      </c>
      <c r="D11" s="55">
        <v>2771</v>
      </c>
      <c r="E11" s="55">
        <v>2140</v>
      </c>
      <c r="F11" s="56">
        <v>2160</v>
      </c>
      <c r="G11" s="56">
        <v>2200</v>
      </c>
      <c r="H11" s="56">
        <v>2240</v>
      </c>
      <c r="I11" s="56">
        <v>2290</v>
      </c>
    </row>
    <row r="12" spans="1:9" s="92" customFormat="1" x14ac:dyDescent="0.25">
      <c r="A12" s="53" t="s">
        <v>16</v>
      </c>
      <c r="B12" s="54"/>
      <c r="C12" s="55">
        <v>1833</v>
      </c>
      <c r="D12" s="55">
        <v>1625.9</v>
      </c>
      <c r="E12" s="55">
        <v>1747.9</v>
      </c>
      <c r="F12" s="56">
        <v>1828.5</v>
      </c>
      <c r="G12" s="56">
        <v>1840.6</v>
      </c>
      <c r="H12" s="56">
        <v>1877.4</v>
      </c>
      <c r="I12" s="56">
        <v>1915</v>
      </c>
    </row>
    <row r="13" spans="1:9" s="92" customFormat="1" x14ac:dyDescent="0.25">
      <c r="A13" s="53" t="s">
        <v>50</v>
      </c>
      <c r="B13" s="54"/>
      <c r="C13" s="55">
        <v>380.1</v>
      </c>
      <c r="D13" s="55">
        <v>351.5</v>
      </c>
      <c r="E13" s="55">
        <v>206</v>
      </c>
      <c r="F13" s="55">
        <v>211</v>
      </c>
      <c r="G13" s="55">
        <v>216</v>
      </c>
      <c r="H13" s="55">
        <v>216</v>
      </c>
      <c r="I13" s="55">
        <v>216</v>
      </c>
    </row>
    <row r="14" spans="1:9" x14ac:dyDescent="0.25">
      <c r="A14" s="50" t="s">
        <v>41</v>
      </c>
      <c r="B14" s="51"/>
      <c r="C14" s="29">
        <v>2920.5</v>
      </c>
      <c r="D14" s="29">
        <v>2285</v>
      </c>
      <c r="E14" s="29">
        <v>1048.0999999999999</v>
      </c>
      <c r="F14" s="30">
        <v>496.7</v>
      </c>
      <c r="G14" s="30">
        <v>486.7</v>
      </c>
      <c r="H14" s="30">
        <v>486.7</v>
      </c>
      <c r="I14" s="30">
        <v>486.7</v>
      </c>
    </row>
    <row r="15" spans="1:9" x14ac:dyDescent="0.25">
      <c r="A15" s="47" t="s">
        <v>42</v>
      </c>
      <c r="B15" s="48"/>
      <c r="C15" s="49">
        <v>87489.1</v>
      </c>
      <c r="D15" s="49">
        <f t="shared" ref="D15:I15" si="4">D18+D19+D20+D21</f>
        <v>21320.799999999999</v>
      </c>
      <c r="E15" s="49">
        <f t="shared" si="4"/>
        <v>14417.599999999999</v>
      </c>
      <c r="F15" s="49">
        <f t="shared" si="4"/>
        <v>9284.2000000000007</v>
      </c>
      <c r="G15" s="49">
        <f t="shared" si="4"/>
        <v>9490.4</v>
      </c>
      <c r="H15" s="49">
        <f t="shared" si="4"/>
        <v>9490.4</v>
      </c>
      <c r="I15" s="49">
        <f t="shared" si="4"/>
        <v>9490.4</v>
      </c>
    </row>
    <row r="16" spans="1:9" hidden="1" x14ac:dyDescent="0.25">
      <c r="A16" s="50" t="s">
        <v>43</v>
      </c>
      <c r="B16" s="51"/>
      <c r="C16" s="19"/>
      <c r="D16" s="17">
        <f>D15*100/C15</f>
        <v>24.369664335328629</v>
      </c>
      <c r="E16" s="17">
        <f t="shared" ref="E16:I16" si="5">E15*100/D15</f>
        <v>67.622228058984646</v>
      </c>
      <c r="F16" s="17">
        <f t="shared" si="5"/>
        <v>64.394906225724128</v>
      </c>
      <c r="G16" s="17">
        <f t="shared" si="5"/>
        <v>102.22097757480449</v>
      </c>
      <c r="H16" s="17">
        <f t="shared" si="5"/>
        <v>100</v>
      </c>
      <c r="I16" s="17">
        <f t="shared" si="5"/>
        <v>100</v>
      </c>
    </row>
    <row r="17" spans="1:9" s="92" customFormat="1" ht="12.75" customHeight="1" x14ac:dyDescent="0.25">
      <c r="A17" s="53" t="s">
        <v>56</v>
      </c>
      <c r="B17" s="54"/>
      <c r="C17" s="56"/>
      <c r="D17" s="57"/>
      <c r="E17" s="57"/>
      <c r="F17" s="57"/>
      <c r="G17" s="57"/>
      <c r="H17" s="57"/>
      <c r="I17" s="57"/>
    </row>
    <row r="18" spans="1:9" s="92" customFormat="1" x14ac:dyDescent="0.25">
      <c r="A18" s="53" t="s">
        <v>17</v>
      </c>
      <c r="B18" s="54"/>
      <c r="C18" s="55">
        <v>8549.1</v>
      </c>
      <c r="D18" s="58">
        <v>8432.6</v>
      </c>
      <c r="E18" s="58">
        <v>6996.8</v>
      </c>
      <c r="F18" s="58">
        <v>7221.1</v>
      </c>
      <c r="G18" s="58">
        <v>7418</v>
      </c>
      <c r="H18" s="58">
        <v>7418</v>
      </c>
      <c r="I18" s="58">
        <v>7418</v>
      </c>
    </row>
    <row r="19" spans="1:9" s="92" customFormat="1" x14ac:dyDescent="0.25">
      <c r="A19" s="53" t="s">
        <v>18</v>
      </c>
      <c r="B19" s="54"/>
      <c r="C19" s="55">
        <v>74381.2</v>
      </c>
      <c r="D19" s="58">
        <v>8266.5</v>
      </c>
      <c r="E19" s="58">
        <v>5334.5</v>
      </c>
      <c r="F19" s="58">
        <v>0</v>
      </c>
      <c r="G19" s="58">
        <v>0</v>
      </c>
      <c r="H19" s="58">
        <v>0</v>
      </c>
      <c r="I19" s="58">
        <v>0</v>
      </c>
    </row>
    <row r="20" spans="1:9" s="92" customFormat="1" x14ac:dyDescent="0.25">
      <c r="A20" s="53" t="s">
        <v>19</v>
      </c>
      <c r="B20" s="54"/>
      <c r="C20" s="55">
        <v>663</v>
      </c>
      <c r="D20" s="58">
        <v>701.7</v>
      </c>
      <c r="E20" s="58">
        <v>748.3</v>
      </c>
      <c r="F20" s="58">
        <v>725.1</v>
      </c>
      <c r="G20" s="58">
        <v>734.4</v>
      </c>
      <c r="H20" s="58">
        <v>734.4</v>
      </c>
      <c r="I20" s="58">
        <v>734.4</v>
      </c>
    </row>
    <row r="21" spans="1:9" s="92" customFormat="1" ht="30" x14ac:dyDescent="0.25">
      <c r="A21" s="53" t="s">
        <v>38</v>
      </c>
      <c r="B21" s="54"/>
      <c r="C21" s="55">
        <v>3874.5</v>
      </c>
      <c r="D21" s="58">
        <v>3920</v>
      </c>
      <c r="E21" s="58">
        <v>1338</v>
      </c>
      <c r="F21" s="58">
        <v>1338</v>
      </c>
      <c r="G21" s="58">
        <v>1338</v>
      </c>
      <c r="H21" s="58">
        <v>1338</v>
      </c>
      <c r="I21" s="58">
        <v>1338</v>
      </c>
    </row>
    <row r="22" spans="1:9" s="91" customFormat="1" x14ac:dyDescent="0.25">
      <c r="A22" s="44" t="s">
        <v>20</v>
      </c>
      <c r="B22" s="45"/>
      <c r="C22" s="46">
        <v>96404.5</v>
      </c>
      <c r="D22" s="46">
        <v>30514</v>
      </c>
      <c r="E22" s="46">
        <v>22093.8</v>
      </c>
      <c r="F22" s="46">
        <v>15781</v>
      </c>
      <c r="G22" s="46">
        <v>16061</v>
      </c>
      <c r="H22" s="46">
        <v>16172.6</v>
      </c>
      <c r="I22" s="46">
        <v>16296.5</v>
      </c>
    </row>
    <row r="23" spans="1:9" s="91" customFormat="1" hidden="1" x14ac:dyDescent="0.25">
      <c r="A23" s="50" t="s">
        <v>43</v>
      </c>
      <c r="B23" s="59"/>
      <c r="C23" s="49"/>
      <c r="D23" s="19"/>
      <c r="E23" s="19"/>
      <c r="F23" s="19"/>
      <c r="G23" s="19"/>
      <c r="H23" s="19"/>
      <c r="I23" s="19"/>
    </row>
    <row r="24" spans="1:9" x14ac:dyDescent="0.25">
      <c r="A24" s="50" t="s">
        <v>21</v>
      </c>
      <c r="B24" s="51"/>
      <c r="C24" s="60">
        <v>490.3</v>
      </c>
      <c r="D24" s="61">
        <v>817.3</v>
      </c>
      <c r="E24" s="61">
        <v>642</v>
      </c>
      <c r="F24" s="61">
        <v>642</v>
      </c>
      <c r="G24" s="61">
        <v>642</v>
      </c>
      <c r="H24" s="61">
        <v>642</v>
      </c>
      <c r="I24" s="61">
        <v>642</v>
      </c>
    </row>
    <row r="25" spans="1:9" x14ac:dyDescent="0.25">
      <c r="A25" s="50" t="s">
        <v>43</v>
      </c>
      <c r="B25" s="51"/>
      <c r="C25" s="62">
        <v>100</v>
      </c>
      <c r="D25" s="63">
        <f>D24/C24*100</f>
        <v>166.69386090148888</v>
      </c>
      <c r="E25" s="63">
        <f t="shared" ref="E25:I25" si="6">E24/D24*100</f>
        <v>78.551327541906275</v>
      </c>
      <c r="F25" s="63">
        <f t="shared" si="6"/>
        <v>100</v>
      </c>
      <c r="G25" s="63">
        <f t="shared" si="6"/>
        <v>100</v>
      </c>
      <c r="H25" s="63">
        <f t="shared" si="6"/>
        <v>100</v>
      </c>
      <c r="I25" s="63">
        <f t="shared" si="6"/>
        <v>100</v>
      </c>
    </row>
    <row r="26" spans="1:9" ht="30" x14ac:dyDescent="0.25">
      <c r="A26" s="50" t="s">
        <v>22</v>
      </c>
      <c r="B26" s="51"/>
      <c r="C26" s="19">
        <f>C22-C24</f>
        <v>95914.2</v>
      </c>
      <c r="D26" s="19">
        <f t="shared" ref="D26:I26" si="7">D22-D24</f>
        <v>29696.7</v>
      </c>
      <c r="E26" s="19">
        <f t="shared" si="7"/>
        <v>21451.8</v>
      </c>
      <c r="F26" s="19">
        <f t="shared" si="7"/>
        <v>15139</v>
      </c>
      <c r="G26" s="19">
        <f t="shared" si="7"/>
        <v>15419</v>
      </c>
      <c r="H26" s="19">
        <f t="shared" si="7"/>
        <v>15530.6</v>
      </c>
      <c r="I26" s="19">
        <f t="shared" si="7"/>
        <v>15654.5</v>
      </c>
    </row>
    <row r="27" spans="1:9" hidden="1" x14ac:dyDescent="0.25">
      <c r="A27" s="50" t="s">
        <v>43</v>
      </c>
      <c r="B27" s="51"/>
      <c r="C27" s="19"/>
      <c r="D27" s="17">
        <f>D26*100/C26</f>
        <v>30.961734550254292</v>
      </c>
      <c r="E27" s="17">
        <f t="shared" ref="E27:I27" si="8">E26*100/D26</f>
        <v>72.236309084847804</v>
      </c>
      <c r="F27" s="17">
        <f t="shared" si="8"/>
        <v>70.572166438247606</v>
      </c>
      <c r="G27" s="17">
        <f t="shared" si="8"/>
        <v>101.84952770988836</v>
      </c>
      <c r="H27" s="17">
        <f t="shared" si="8"/>
        <v>100.72378234645568</v>
      </c>
      <c r="I27" s="17">
        <f t="shared" si="8"/>
        <v>100.79777986684351</v>
      </c>
    </row>
    <row r="28" spans="1:9" s="91" customFormat="1" ht="18" customHeight="1" x14ac:dyDescent="0.25">
      <c r="A28" s="44" t="s">
        <v>23</v>
      </c>
      <c r="B28" s="45"/>
      <c r="C28" s="46">
        <f t="shared" ref="C28:I28" si="9">C6-C22</f>
        <v>-618.19999999999709</v>
      </c>
      <c r="D28" s="46">
        <f t="shared" si="9"/>
        <v>-979.80000000000291</v>
      </c>
      <c r="E28" s="46">
        <f t="shared" si="9"/>
        <v>-1334.2000000000007</v>
      </c>
      <c r="F28" s="46">
        <f t="shared" si="9"/>
        <v>-590.59999999999854</v>
      </c>
      <c r="G28" s="46">
        <f t="shared" si="9"/>
        <v>-597.29999999999927</v>
      </c>
      <c r="H28" s="46">
        <f t="shared" si="9"/>
        <v>-607.50000000000182</v>
      </c>
      <c r="I28" s="46">
        <f t="shared" si="9"/>
        <v>-618.70000000000073</v>
      </c>
    </row>
    <row r="29" spans="1:9" s="32" customFormat="1" ht="20.45" customHeight="1" x14ac:dyDescent="0.25">
      <c r="D29" s="93"/>
      <c r="E29" s="93"/>
      <c r="F29" s="93"/>
      <c r="G29" s="93"/>
      <c r="H29" s="93"/>
      <c r="I29" s="93"/>
    </row>
    <row r="30" spans="1:9" ht="45" hidden="1" x14ac:dyDescent="0.25">
      <c r="A30" s="23" t="s">
        <v>33</v>
      </c>
      <c r="B30" s="94">
        <v>115.5</v>
      </c>
      <c r="C30" s="17">
        <v>107.7</v>
      </c>
      <c r="D30" s="15">
        <v>106</v>
      </c>
      <c r="E30" s="15">
        <v>105.3</v>
      </c>
      <c r="F30" s="15">
        <v>105.2</v>
      </c>
      <c r="G30" s="15">
        <v>104.9</v>
      </c>
      <c r="H30" s="15">
        <v>104.7</v>
      </c>
      <c r="I30" s="15">
        <v>104.2</v>
      </c>
    </row>
    <row r="31" spans="1:9" x14ac:dyDescent="0.25">
      <c r="F31" s="95"/>
      <c r="G31" s="95"/>
      <c r="H31" s="95"/>
      <c r="I31" s="95"/>
    </row>
    <row r="33" spans="4:4" x14ac:dyDescent="0.25">
      <c r="D33" s="95"/>
    </row>
  </sheetData>
  <mergeCells count="1">
    <mergeCell ref="A3:I3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J8" sqref="J8"/>
    </sheetView>
  </sheetViews>
  <sheetFormatPr defaultRowHeight="15" x14ac:dyDescent="0.25"/>
  <cols>
    <col min="1" max="1" width="28.28515625" customWidth="1"/>
    <col min="2" max="2" width="10.28515625" hidden="1" customWidth="1"/>
    <col min="3" max="4" width="9.85546875" style="25" customWidth="1"/>
    <col min="5" max="10" width="9.85546875" customWidth="1"/>
  </cols>
  <sheetData>
    <row r="1" spans="1:10" x14ac:dyDescent="0.25">
      <c r="J1" s="6" t="s">
        <v>47</v>
      </c>
    </row>
    <row r="2" spans="1:10" x14ac:dyDescent="0.25">
      <c r="J2" s="6" t="s">
        <v>70</v>
      </c>
    </row>
    <row r="3" spans="1:10" ht="47.25" customHeight="1" x14ac:dyDescent="0.25">
      <c r="A3" s="98" t="s">
        <v>59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x14ac:dyDescent="0.25">
      <c r="A4" s="1"/>
      <c r="B4" s="1"/>
      <c r="C4" s="26"/>
      <c r="D4" s="26"/>
      <c r="E4" s="1"/>
      <c r="F4" s="1"/>
      <c r="G4" s="1"/>
      <c r="H4" s="1"/>
      <c r="I4" s="1"/>
      <c r="J4" s="6" t="s">
        <v>51</v>
      </c>
    </row>
    <row r="5" spans="1:10" ht="49.5" customHeight="1" x14ac:dyDescent="0.25">
      <c r="A5" s="2" t="s">
        <v>0</v>
      </c>
      <c r="B5" s="11" t="s">
        <v>27</v>
      </c>
      <c r="C5" s="18" t="s">
        <v>37</v>
      </c>
      <c r="D5" s="18" t="s">
        <v>72</v>
      </c>
      <c r="E5" s="3" t="s">
        <v>71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</row>
    <row r="6" spans="1:10" s="32" customFormat="1" x14ac:dyDescent="0.25">
      <c r="A6" s="31" t="s">
        <v>24</v>
      </c>
      <c r="B6" s="30">
        <v>97.3</v>
      </c>
      <c r="C6" s="30">
        <v>78.3</v>
      </c>
      <c r="D6" s="30">
        <v>95.8</v>
      </c>
      <c r="E6" s="30">
        <v>29.5</v>
      </c>
      <c r="F6" s="30">
        <v>20.7</v>
      </c>
      <c r="G6" s="30">
        <v>15.2</v>
      </c>
      <c r="H6" s="30">
        <v>15.5</v>
      </c>
      <c r="I6" s="30">
        <v>15.6</v>
      </c>
      <c r="J6" s="29">
        <v>15.7</v>
      </c>
    </row>
    <row r="7" spans="1:10" s="7" customFormat="1" x14ac:dyDescent="0.25">
      <c r="A7" s="23" t="s">
        <v>54</v>
      </c>
      <c r="B7" s="24">
        <f>B6*100/B18</f>
        <v>12.851670849293356</v>
      </c>
      <c r="C7" s="19">
        <f>C6*100/C18</f>
        <v>26.861063464837049</v>
      </c>
      <c r="D7" s="19">
        <f>D6*100/D18</f>
        <v>32.864493996569472</v>
      </c>
      <c r="E7" s="17">
        <f>E6*100/E18</f>
        <v>10.095824777549623</v>
      </c>
      <c r="F7" s="17">
        <f>F6*100/F18</f>
        <v>7.0769230769230766</v>
      </c>
      <c r="G7" s="17">
        <f t="shared" ref="G7:J7" si="0">G6*100/G18</f>
        <v>5.1912568306010929</v>
      </c>
      <c r="H7" s="17">
        <f t="shared" si="0"/>
        <v>5.2882975093824633</v>
      </c>
      <c r="I7" s="17">
        <f t="shared" si="0"/>
        <v>5.3133514986376014</v>
      </c>
      <c r="J7" s="17">
        <f t="shared" si="0"/>
        <v>5.3419530452534882</v>
      </c>
    </row>
    <row r="8" spans="1:10" s="7" customFormat="1" x14ac:dyDescent="0.25">
      <c r="A8" s="23" t="s">
        <v>25</v>
      </c>
      <c r="B8" s="24">
        <v>83.2</v>
      </c>
      <c r="C8" s="19">
        <v>81</v>
      </c>
      <c r="D8" s="30">
        <v>96.4</v>
      </c>
      <c r="E8" s="30">
        <v>30.5</v>
      </c>
      <c r="F8" s="30">
        <v>22.1</v>
      </c>
      <c r="G8" s="30">
        <v>15.8</v>
      </c>
      <c r="H8" s="30">
        <v>16.100000000000001</v>
      </c>
      <c r="I8" s="30">
        <v>16.2</v>
      </c>
      <c r="J8" s="30">
        <v>16.3</v>
      </c>
    </row>
    <row r="9" spans="1:10" s="7" customFormat="1" x14ac:dyDescent="0.25">
      <c r="A9" s="23" t="s">
        <v>54</v>
      </c>
      <c r="B9" s="24">
        <f>B8*100/B18</f>
        <v>10.989301281204597</v>
      </c>
      <c r="C9" s="19">
        <f>C8*100/C18</f>
        <v>27.78730703259005</v>
      </c>
      <c r="D9" s="19">
        <f>D8*100/D18</f>
        <v>33.070325900514582</v>
      </c>
      <c r="E9" s="17">
        <f>E8*100/E18</f>
        <v>10.438056125941136</v>
      </c>
      <c r="F9" s="17">
        <f>F8*100/F18</f>
        <v>7.5555555555555554</v>
      </c>
      <c r="G9" s="17">
        <f t="shared" ref="G9:J9" si="1">G8*100/G18</f>
        <v>5.3961748633879782</v>
      </c>
      <c r="H9" s="17">
        <f t="shared" si="1"/>
        <v>5.4930058000682367</v>
      </c>
      <c r="I9" s="17">
        <f t="shared" si="1"/>
        <v>5.5177111716621248</v>
      </c>
      <c r="J9" s="17">
        <f t="shared" si="1"/>
        <v>5.5461041170466148</v>
      </c>
    </row>
    <row r="10" spans="1:10" s="7" customFormat="1" x14ac:dyDescent="0.25">
      <c r="A10" s="23" t="s">
        <v>26</v>
      </c>
      <c r="B10" s="24">
        <f>B6-B8</f>
        <v>14.099999999999994</v>
      </c>
      <c r="C10" s="19">
        <f t="shared" ref="C10:J10" si="2">C6-C8</f>
        <v>-2.7000000000000028</v>
      </c>
      <c r="D10" s="19">
        <f t="shared" si="2"/>
        <v>-0.60000000000000853</v>
      </c>
      <c r="E10" s="19">
        <f t="shared" si="2"/>
        <v>-1</v>
      </c>
      <c r="F10" s="19">
        <f t="shared" si="2"/>
        <v>-1.4000000000000021</v>
      </c>
      <c r="G10" s="19">
        <f t="shared" si="2"/>
        <v>-0.60000000000000142</v>
      </c>
      <c r="H10" s="19">
        <f t="shared" si="2"/>
        <v>-0.60000000000000142</v>
      </c>
      <c r="I10" s="19">
        <f t="shared" si="2"/>
        <v>-0.59999999999999964</v>
      </c>
      <c r="J10" s="19">
        <f t="shared" si="2"/>
        <v>-0.60000000000000142</v>
      </c>
    </row>
    <row r="11" spans="1:10" s="7" customFormat="1" x14ac:dyDescent="0.25">
      <c r="A11" s="23" t="s">
        <v>54</v>
      </c>
      <c r="B11" s="24">
        <f>(B10*100/B18)</f>
        <v>1.8623695680887591</v>
      </c>
      <c r="C11" s="19">
        <f>-(C10*100/C18)</f>
        <v>0.92624356775300265</v>
      </c>
      <c r="D11" s="19">
        <f>-(D10*100/D18)</f>
        <v>0.20583190394511441</v>
      </c>
      <c r="E11" s="17">
        <f>-(E10*100/E18)</f>
        <v>0.3422313483915127</v>
      </c>
      <c r="F11" s="17">
        <f>-(F10*100/F18)</f>
        <v>0.47863247863247943</v>
      </c>
      <c r="G11" s="17">
        <f t="shared" ref="G11:J11" si="3">-(G10*100/G18)</f>
        <v>0.20491803278688572</v>
      </c>
      <c r="H11" s="17">
        <f t="shared" si="3"/>
        <v>0.20470829068577323</v>
      </c>
      <c r="I11" s="17">
        <f t="shared" si="3"/>
        <v>0.20435967302452301</v>
      </c>
      <c r="J11" s="17">
        <f t="shared" si="3"/>
        <v>0.20415107179312741</v>
      </c>
    </row>
    <row r="12" spans="1:10" s="7" customFormat="1" x14ac:dyDescent="0.25">
      <c r="A12" s="23" t="s">
        <v>55</v>
      </c>
      <c r="B12" s="24"/>
      <c r="C12" s="19">
        <v>0</v>
      </c>
      <c r="D12" s="19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6">
        <v>0</v>
      </c>
    </row>
    <row r="13" spans="1:10" s="7" customFormat="1" x14ac:dyDescent="0.25">
      <c r="A13" s="23" t="s">
        <v>54</v>
      </c>
      <c r="B13" s="24"/>
      <c r="C13" s="19">
        <f>C12*100/C18</f>
        <v>0</v>
      </c>
      <c r="D13" s="19">
        <f>D12*100/D18</f>
        <v>0</v>
      </c>
      <c r="E13" s="17">
        <f>E12*100/E18</f>
        <v>0</v>
      </c>
      <c r="F13" s="17">
        <f>F12*100/F18</f>
        <v>0</v>
      </c>
      <c r="G13" s="17">
        <f t="shared" ref="G13:J13" si="4">G12*100/G18</f>
        <v>0</v>
      </c>
      <c r="H13" s="17">
        <f t="shared" si="4"/>
        <v>0</v>
      </c>
      <c r="I13" s="17">
        <f t="shared" si="4"/>
        <v>0</v>
      </c>
      <c r="J13" s="17">
        <f t="shared" si="4"/>
        <v>0</v>
      </c>
    </row>
    <row r="14" spans="1:10" x14ac:dyDescent="0.25">
      <c r="B14" s="12"/>
    </row>
    <row r="15" spans="1:10" x14ac:dyDescent="0.25">
      <c r="B15" s="12"/>
    </row>
    <row r="16" spans="1:10" ht="8.25" customHeight="1" x14ac:dyDescent="0.25">
      <c r="B16" s="12"/>
    </row>
    <row r="17" spans="1:10" hidden="1" x14ac:dyDescent="0.25">
      <c r="A17" s="2" t="s">
        <v>0</v>
      </c>
      <c r="B17" s="11" t="s">
        <v>27</v>
      </c>
      <c r="C17" s="18" t="s">
        <v>28</v>
      </c>
      <c r="D17" s="18" t="s">
        <v>7</v>
      </c>
      <c r="E17" s="3" t="s">
        <v>8</v>
      </c>
      <c r="F17" s="3" t="s">
        <v>9</v>
      </c>
      <c r="G17" s="3" t="s">
        <v>10</v>
      </c>
      <c r="H17" s="3" t="s">
        <v>11</v>
      </c>
      <c r="I17" s="3" t="s">
        <v>12</v>
      </c>
      <c r="J17" s="3" t="s">
        <v>13</v>
      </c>
    </row>
    <row r="18" spans="1:10" ht="3" hidden="1" customHeight="1" x14ac:dyDescent="0.25">
      <c r="A18" s="4" t="s">
        <v>52</v>
      </c>
      <c r="B18" s="13">
        <v>757.1</v>
      </c>
      <c r="C18" s="35">
        <v>291.5</v>
      </c>
      <c r="D18" s="20">
        <v>291.5</v>
      </c>
      <c r="E18" s="14">
        <v>292.2</v>
      </c>
      <c r="F18" s="14">
        <v>292.5</v>
      </c>
      <c r="G18" s="14">
        <v>292.8</v>
      </c>
      <c r="H18" s="14">
        <v>293.10000000000002</v>
      </c>
      <c r="I18" s="14">
        <v>293.60000000000002</v>
      </c>
      <c r="J18" s="14">
        <v>293.89999999999998</v>
      </c>
    </row>
    <row r="19" spans="1:10" ht="0.75" customHeight="1" x14ac:dyDescent="0.25">
      <c r="A19" s="4" t="s">
        <v>53</v>
      </c>
      <c r="B19" s="8"/>
      <c r="C19" s="27"/>
      <c r="D19" s="20">
        <v>100</v>
      </c>
      <c r="E19" s="14">
        <f>E18/D18*100</f>
        <v>100.24013722126929</v>
      </c>
      <c r="F19" s="14">
        <f t="shared" ref="F19:J19" si="5">F18/E18*100</f>
        <v>100.10266940451746</v>
      </c>
      <c r="G19" s="14">
        <f t="shared" si="5"/>
        <v>100.1025641025641</v>
      </c>
      <c r="H19" s="14">
        <f t="shared" si="5"/>
        <v>100.10245901639345</v>
      </c>
      <c r="I19" s="14">
        <f t="shared" si="5"/>
        <v>100.17059024223813</v>
      </c>
      <c r="J19" s="14">
        <f t="shared" si="5"/>
        <v>100.10217983651224</v>
      </c>
    </row>
    <row r="21" spans="1:10" x14ac:dyDescent="0.25">
      <c r="D21" s="28"/>
      <c r="E21" s="22"/>
      <c r="F21" s="22"/>
      <c r="G21" s="22"/>
      <c r="H21" s="22"/>
      <c r="I21" s="22"/>
      <c r="J21" s="22"/>
    </row>
    <row r="22" spans="1:10" x14ac:dyDescent="0.25">
      <c r="D22" s="28"/>
      <c r="E22" s="22"/>
      <c r="F22" s="22"/>
      <c r="G22" s="22"/>
      <c r="H22" s="22"/>
      <c r="I22" s="22"/>
      <c r="J22" s="22"/>
    </row>
    <row r="23" spans="1:10" x14ac:dyDescent="0.25">
      <c r="D23" s="28"/>
      <c r="E23" s="22"/>
      <c r="F23" s="22"/>
      <c r="G23" s="22"/>
      <c r="H23" s="22"/>
      <c r="I23" s="22"/>
      <c r="J23" s="22"/>
    </row>
    <row r="24" spans="1:10" x14ac:dyDescent="0.25">
      <c r="D24" s="28"/>
      <c r="E24" s="22"/>
      <c r="F24" s="22"/>
      <c r="G24" s="22"/>
      <c r="H24" s="22"/>
      <c r="I24" s="22"/>
      <c r="J24" s="22"/>
    </row>
  </sheetData>
  <mergeCells count="1">
    <mergeCell ref="A3:J3"/>
  </mergeCells>
  <pageMargins left="1.299212598425197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3" workbookViewId="0">
      <selection activeCell="B11" sqref="B11"/>
    </sheetView>
  </sheetViews>
  <sheetFormatPr defaultColWidth="9.140625" defaultRowHeight="15" x14ac:dyDescent="0.25"/>
  <cols>
    <col min="1" max="1" width="40.42578125" style="64" customWidth="1"/>
    <col min="2" max="8" width="14.5703125" style="64" customWidth="1"/>
    <col min="9" max="16384" width="9.140625" style="64"/>
  </cols>
  <sheetData>
    <row r="1" spans="1:8" x14ac:dyDescent="0.25">
      <c r="H1" s="39" t="s">
        <v>48</v>
      </c>
    </row>
    <row r="2" spans="1:8" x14ac:dyDescent="0.25">
      <c r="H2" s="39" t="s">
        <v>70</v>
      </c>
    </row>
    <row r="3" spans="1:8" ht="48.75" customHeight="1" x14ac:dyDescent="0.25">
      <c r="A3" s="99" t="s">
        <v>60</v>
      </c>
      <c r="B3" s="99"/>
      <c r="C3" s="99"/>
      <c r="D3" s="99"/>
      <c r="E3" s="99"/>
      <c r="F3" s="99"/>
      <c r="G3" s="99"/>
      <c r="H3" s="99"/>
    </row>
    <row r="4" spans="1:8" ht="14.25" customHeight="1" x14ac:dyDescent="0.25">
      <c r="A4" s="65"/>
      <c r="B4" s="65"/>
      <c r="C4" s="66"/>
      <c r="D4" s="66"/>
      <c r="E4" s="66"/>
      <c r="F4" s="65"/>
      <c r="G4" s="65"/>
      <c r="H4" s="67" t="s">
        <v>44</v>
      </c>
    </row>
    <row r="5" spans="1:8" ht="30.75" customHeight="1" x14ac:dyDescent="0.25">
      <c r="A5" s="68" t="s">
        <v>0</v>
      </c>
      <c r="B5" s="69" t="s">
        <v>72</v>
      </c>
      <c r="C5" s="69" t="s">
        <v>71</v>
      </c>
      <c r="D5" s="69" t="s">
        <v>9</v>
      </c>
      <c r="E5" s="69" t="s">
        <v>10</v>
      </c>
      <c r="F5" s="69" t="s">
        <v>11</v>
      </c>
      <c r="G5" s="69" t="s">
        <v>12</v>
      </c>
      <c r="H5" s="69" t="s">
        <v>13</v>
      </c>
    </row>
    <row r="6" spans="1:8" s="86" customFormat="1" ht="14.25" x14ac:dyDescent="0.2">
      <c r="A6" s="70" t="s">
        <v>29</v>
      </c>
      <c r="B6" s="71">
        <f t="shared" ref="B6:H6" si="0">B8+B19+B21</f>
        <v>97525.499999999985</v>
      </c>
      <c r="C6" s="71">
        <f t="shared" si="0"/>
        <v>30513.999999999996</v>
      </c>
      <c r="D6" s="71">
        <f t="shared" si="0"/>
        <v>22093.8</v>
      </c>
      <c r="E6" s="71">
        <f t="shared" si="0"/>
        <v>15780.999999999998</v>
      </c>
      <c r="F6" s="71">
        <f t="shared" si="0"/>
        <v>16061</v>
      </c>
      <c r="G6" s="71">
        <f t="shared" si="0"/>
        <v>16172.6</v>
      </c>
      <c r="H6" s="71">
        <f t="shared" si="0"/>
        <v>16296.5</v>
      </c>
    </row>
    <row r="7" spans="1:8" x14ac:dyDescent="0.25">
      <c r="A7" s="23" t="s">
        <v>43</v>
      </c>
      <c r="B7" s="16"/>
      <c r="C7" s="16">
        <f t="shared" ref="C7:H7" si="1">C6*100/B6</f>
        <v>31.288227181608914</v>
      </c>
      <c r="D7" s="16">
        <f t="shared" si="1"/>
        <v>72.405453234580861</v>
      </c>
      <c r="E7" s="16">
        <f t="shared" si="1"/>
        <v>71.427278240954465</v>
      </c>
      <c r="F7" s="16">
        <f>F6*100/E6</f>
        <v>101.77428553323618</v>
      </c>
      <c r="G7" s="16">
        <f>G6*100/F6</f>
        <v>100.69485088101612</v>
      </c>
      <c r="H7" s="16">
        <f t="shared" si="1"/>
        <v>100.76611058209564</v>
      </c>
    </row>
    <row r="8" spans="1:8" x14ac:dyDescent="0.25">
      <c r="A8" s="23" t="s">
        <v>30</v>
      </c>
      <c r="B8" s="16">
        <f>SUM(B10:B18)</f>
        <v>88410.199999999983</v>
      </c>
      <c r="C8" s="16">
        <f>SUM(C10:C18)</f>
        <v>20956.499999999996</v>
      </c>
      <c r="D8" s="16">
        <f t="shared" ref="D8:H8" si="2">SUM(D10:D18)</f>
        <v>15020.099999999999</v>
      </c>
      <c r="E8" s="16">
        <f t="shared" si="2"/>
        <v>8704.5999999999985</v>
      </c>
      <c r="F8" s="16">
        <f t="shared" si="2"/>
        <v>8716.6999999999989</v>
      </c>
      <c r="G8" s="16">
        <f t="shared" si="2"/>
        <v>0</v>
      </c>
      <c r="H8" s="16">
        <f t="shared" si="2"/>
        <v>0</v>
      </c>
    </row>
    <row r="9" spans="1:8" s="87" customFormat="1" x14ac:dyDescent="0.25">
      <c r="A9" s="83" t="s">
        <v>31</v>
      </c>
      <c r="B9" s="84">
        <f t="shared" ref="B9:H9" si="3">B8*100/B6</f>
        <v>90.653418849429116</v>
      </c>
      <c r="C9" s="84">
        <f t="shared" si="3"/>
        <v>68.678311594677851</v>
      </c>
      <c r="D9" s="84">
        <f t="shared" si="3"/>
        <v>67.983325638867001</v>
      </c>
      <c r="E9" s="84">
        <f t="shared" si="3"/>
        <v>55.158735187884162</v>
      </c>
      <c r="F9" s="58">
        <f t="shared" si="3"/>
        <v>54.272461241516709</v>
      </c>
      <c r="G9" s="58">
        <f>G8*100/G6</f>
        <v>0</v>
      </c>
      <c r="H9" s="58">
        <f t="shared" si="3"/>
        <v>0</v>
      </c>
    </row>
    <row r="10" spans="1:8" ht="75" x14ac:dyDescent="0.25">
      <c r="A10" s="74" t="s">
        <v>61</v>
      </c>
      <c r="B10" s="73">
        <v>2687.5</v>
      </c>
      <c r="C10" s="85">
        <v>2625</v>
      </c>
      <c r="D10" s="88">
        <v>2625</v>
      </c>
      <c r="E10" s="85">
        <v>125</v>
      </c>
      <c r="F10" s="82">
        <v>125</v>
      </c>
      <c r="G10" s="29"/>
      <c r="H10" s="29"/>
    </row>
    <row r="11" spans="1:8" ht="45" x14ac:dyDescent="0.25">
      <c r="A11" s="74" t="s">
        <v>62</v>
      </c>
      <c r="B11" s="73">
        <v>2756.4</v>
      </c>
      <c r="C11" s="85">
        <v>3104.5</v>
      </c>
      <c r="D11" s="85">
        <v>2534.8000000000002</v>
      </c>
      <c r="E11" s="85">
        <v>1649.1</v>
      </c>
      <c r="F11" s="82">
        <v>1661.2</v>
      </c>
      <c r="G11" s="29"/>
      <c r="H11" s="29"/>
    </row>
    <row r="12" spans="1:8" ht="80.45" customHeight="1" x14ac:dyDescent="0.25">
      <c r="A12" s="74" t="s">
        <v>63</v>
      </c>
      <c r="B12" s="73">
        <v>66398.3</v>
      </c>
      <c r="C12" s="85">
        <v>2814.9</v>
      </c>
      <c r="D12" s="85">
        <v>5</v>
      </c>
      <c r="E12" s="85">
        <v>5</v>
      </c>
      <c r="F12" s="82">
        <v>5</v>
      </c>
      <c r="G12" s="30"/>
      <c r="H12" s="30"/>
    </row>
    <row r="13" spans="1:8" ht="48" customHeight="1" x14ac:dyDescent="0.25">
      <c r="A13" s="74" t="s">
        <v>64</v>
      </c>
      <c r="B13" s="73">
        <v>8901.4</v>
      </c>
      <c r="C13" s="85">
        <v>9306.2999999999993</v>
      </c>
      <c r="D13" s="85">
        <v>9308.2999999999993</v>
      </c>
      <c r="E13" s="85">
        <v>6550.7</v>
      </c>
      <c r="F13" s="82">
        <v>6550.7</v>
      </c>
      <c r="G13" s="29"/>
      <c r="H13" s="29"/>
    </row>
    <row r="14" spans="1:8" ht="60" x14ac:dyDescent="0.25">
      <c r="A14" s="74" t="s">
        <v>65</v>
      </c>
      <c r="B14" s="73">
        <v>6319.7</v>
      </c>
      <c r="C14" s="85">
        <v>1762.6</v>
      </c>
      <c r="D14" s="85">
        <v>238.9</v>
      </c>
      <c r="E14" s="85">
        <v>238.9</v>
      </c>
      <c r="F14" s="82">
        <v>238.9</v>
      </c>
      <c r="G14" s="29"/>
      <c r="H14" s="29"/>
    </row>
    <row r="15" spans="1:8" ht="66.75" customHeight="1" x14ac:dyDescent="0.25">
      <c r="A15" s="74" t="s">
        <v>67</v>
      </c>
      <c r="B15" s="73">
        <v>1227.2</v>
      </c>
      <c r="C15" s="85">
        <v>1141.3</v>
      </c>
      <c r="D15" s="85">
        <v>54.4</v>
      </c>
      <c r="E15" s="85">
        <v>54.4</v>
      </c>
      <c r="F15" s="82">
        <v>54.4</v>
      </c>
      <c r="G15" s="29"/>
      <c r="H15" s="29"/>
    </row>
    <row r="16" spans="1:8" ht="45" x14ac:dyDescent="0.25">
      <c r="A16" s="74" t="s">
        <v>66</v>
      </c>
      <c r="B16" s="73">
        <v>119.7</v>
      </c>
      <c r="C16" s="85">
        <v>194.9</v>
      </c>
      <c r="D16" s="85">
        <v>246.7</v>
      </c>
      <c r="E16" s="85">
        <v>74.5</v>
      </c>
      <c r="F16" s="82">
        <v>74.5</v>
      </c>
      <c r="G16" s="29"/>
      <c r="H16" s="29"/>
    </row>
    <row r="17" spans="1:8" ht="66.75" customHeight="1" x14ac:dyDescent="0.25">
      <c r="A17" s="75" t="s">
        <v>68</v>
      </c>
      <c r="B17" s="73">
        <v>0</v>
      </c>
      <c r="C17" s="85">
        <v>5</v>
      </c>
      <c r="D17" s="85">
        <v>5</v>
      </c>
      <c r="E17" s="85">
        <v>5</v>
      </c>
      <c r="F17" s="82">
        <v>5</v>
      </c>
      <c r="G17" s="30"/>
      <c r="H17" s="30"/>
    </row>
    <row r="18" spans="1:8" ht="62.25" customHeight="1" x14ac:dyDescent="0.25">
      <c r="A18" s="75" t="s">
        <v>69</v>
      </c>
      <c r="B18" s="73">
        <v>0</v>
      </c>
      <c r="C18" s="73">
        <v>2</v>
      </c>
      <c r="D18" s="73">
        <v>2</v>
      </c>
      <c r="E18" s="73">
        <v>2</v>
      </c>
      <c r="F18" s="82">
        <v>2</v>
      </c>
      <c r="G18" s="30"/>
      <c r="H18" s="30"/>
    </row>
    <row r="19" spans="1:8" x14ac:dyDescent="0.25">
      <c r="A19" s="76" t="s">
        <v>32</v>
      </c>
      <c r="B19" s="77">
        <v>9115.2999999999993</v>
      </c>
      <c r="C19" s="29">
        <v>9557.5</v>
      </c>
      <c r="D19" s="89">
        <v>7073.7</v>
      </c>
      <c r="E19" s="30">
        <v>7076.4</v>
      </c>
      <c r="F19" s="17">
        <v>7344.3</v>
      </c>
      <c r="G19" s="78">
        <v>16172.6</v>
      </c>
      <c r="H19" s="78">
        <v>16296.5</v>
      </c>
    </row>
    <row r="20" spans="1:8" s="87" customFormat="1" x14ac:dyDescent="0.25">
      <c r="A20" s="72" t="s">
        <v>31</v>
      </c>
      <c r="B20" s="58">
        <f t="shared" ref="B20:H20" si="4">B19*100/B6</f>
        <v>9.3465811505708771</v>
      </c>
      <c r="C20" s="58">
        <f t="shared" si="4"/>
        <v>31.321688405322153</v>
      </c>
      <c r="D20" s="58">
        <f t="shared" si="4"/>
        <v>32.016674361132992</v>
      </c>
      <c r="E20" s="58">
        <f t="shared" si="4"/>
        <v>44.841264812115838</v>
      </c>
      <c r="F20" s="58">
        <f t="shared" si="4"/>
        <v>45.727538758483284</v>
      </c>
      <c r="G20" s="58">
        <f t="shared" si="4"/>
        <v>100</v>
      </c>
      <c r="H20" s="58">
        <f t="shared" si="4"/>
        <v>100</v>
      </c>
    </row>
    <row r="21" spans="1:8" x14ac:dyDescent="0.25">
      <c r="A21" s="79" t="s">
        <v>35</v>
      </c>
      <c r="B21" s="16"/>
      <c r="C21" s="16"/>
      <c r="D21" s="16"/>
      <c r="E21" s="16"/>
      <c r="F21" s="16"/>
      <c r="G21" s="16"/>
      <c r="H21" s="16"/>
    </row>
    <row r="22" spans="1:8" s="87" customFormat="1" x14ac:dyDescent="0.25">
      <c r="A22" s="80" t="s">
        <v>31</v>
      </c>
      <c r="B22" s="81">
        <v>0</v>
      </c>
      <c r="C22" s="81">
        <f t="shared" ref="C22:H22" si="5">C21*100/C6</f>
        <v>0</v>
      </c>
      <c r="D22" s="81">
        <f t="shared" si="5"/>
        <v>0</v>
      </c>
      <c r="E22" s="81">
        <f t="shared" si="5"/>
        <v>0</v>
      </c>
      <c r="F22" s="81">
        <f t="shared" si="5"/>
        <v>0</v>
      </c>
      <c r="G22" s="81">
        <f t="shared" si="5"/>
        <v>0</v>
      </c>
      <c r="H22" s="81">
        <f t="shared" si="5"/>
        <v>0</v>
      </c>
    </row>
    <row r="24" spans="1:8" x14ac:dyDescent="0.25">
      <c r="C24" s="90"/>
    </row>
    <row r="25" spans="1:8" x14ac:dyDescent="0.25">
      <c r="C25" s="90"/>
    </row>
  </sheetData>
  <mergeCells count="1">
    <mergeCell ref="A3:H3"/>
  </mergeCells>
  <pageMargins left="0.9055118110236221" right="0.70866141732283472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 2 </vt:lpstr>
      <vt:lpstr>Приложение 3 </vt:lpstr>
      <vt:lpstr>прил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Темразян Сабина Арменовна</dc:creator>
  <cp:lastModifiedBy>User</cp:lastModifiedBy>
  <cp:lastPrinted>2018-02-08T06:58:31Z</cp:lastPrinted>
  <dcterms:created xsi:type="dcterms:W3CDTF">2015-09-25T08:48:27Z</dcterms:created>
  <dcterms:modified xsi:type="dcterms:W3CDTF">2018-02-08T06:58:57Z</dcterms:modified>
</cp:coreProperties>
</file>