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8" i="1" l="1"/>
  <c r="G17" i="1" l="1"/>
  <c r="T15" i="1" l="1"/>
  <c r="T14" i="1"/>
  <c r="T10" i="1"/>
  <c r="N15" i="1"/>
  <c r="N14" i="1"/>
  <c r="N10" i="1"/>
  <c r="H15" i="1"/>
  <c r="H14" i="1"/>
  <c r="H10" i="1"/>
  <c r="D22" i="1"/>
  <c r="D23" i="1"/>
  <c r="H18" i="1"/>
  <c r="T16" i="1" l="1"/>
  <c r="H16" i="1"/>
  <c r="N16" i="1"/>
  <c r="C15" i="1"/>
  <c r="C13" i="1"/>
  <c r="C14" i="1"/>
  <c r="G13" i="1"/>
  <c r="J13" i="1"/>
  <c r="K13" i="1"/>
  <c r="C12" i="1"/>
  <c r="C11" i="1"/>
  <c r="C8" i="1" l="1"/>
  <c r="F23" i="1" s="1"/>
  <c r="D10" i="1"/>
  <c r="Q10" i="1"/>
  <c r="V10" i="1"/>
  <c r="P10" i="1" l="1"/>
  <c r="E6" i="1"/>
  <c r="T24" i="1" l="1"/>
  <c r="N24" i="1"/>
  <c r="H24" i="1"/>
  <c r="U8" i="1"/>
  <c r="O8" i="1"/>
  <c r="O6" i="1" s="1"/>
  <c r="I8" i="1"/>
  <c r="I6" i="1" s="1"/>
  <c r="K6" i="1" s="1"/>
  <c r="K17" i="1"/>
  <c r="W9" i="1"/>
  <c r="W19" i="1"/>
  <c r="W20" i="1"/>
  <c r="W24" i="1"/>
  <c r="Q7" i="1"/>
  <c r="Q9" i="1"/>
  <c r="Q14" i="1"/>
  <c r="Q17" i="1"/>
  <c r="Q19" i="1"/>
  <c r="Q20" i="1"/>
  <c r="Q21" i="1"/>
  <c r="Q24" i="1"/>
  <c r="K7" i="1"/>
  <c r="K9" i="1"/>
  <c r="K11" i="1"/>
  <c r="K12" i="1"/>
  <c r="K14" i="1"/>
  <c r="K15" i="1"/>
  <c r="K16" i="1"/>
  <c r="K19" i="1"/>
  <c r="K20" i="1"/>
  <c r="K21" i="1"/>
  <c r="K24" i="1"/>
  <c r="T7" i="1"/>
  <c r="T9" i="1"/>
  <c r="T11" i="1"/>
  <c r="T12" i="1"/>
  <c r="V16" i="1"/>
  <c r="T17" i="1"/>
  <c r="T18" i="1"/>
  <c r="T19" i="1"/>
  <c r="T20" i="1"/>
  <c r="T21" i="1"/>
  <c r="N7" i="1"/>
  <c r="N9" i="1"/>
  <c r="N11" i="1"/>
  <c r="N12" i="1"/>
  <c r="N17" i="1"/>
  <c r="N18" i="1"/>
  <c r="P18" i="1" s="1"/>
  <c r="N19" i="1"/>
  <c r="N20" i="1"/>
  <c r="N21" i="1"/>
  <c r="H7" i="1"/>
  <c r="H9" i="1"/>
  <c r="P9" i="1" s="1"/>
  <c r="H11" i="1"/>
  <c r="H12" i="1"/>
  <c r="P14" i="1"/>
  <c r="H19" i="1"/>
  <c r="H20" i="1"/>
  <c r="H21" i="1"/>
  <c r="D7" i="1"/>
  <c r="D9" i="1"/>
  <c r="P17" i="1" l="1"/>
  <c r="W8" i="1"/>
  <c r="V20" i="1"/>
  <c r="Q6" i="1"/>
  <c r="V24" i="1"/>
  <c r="J7" i="1"/>
  <c r="P20" i="1"/>
  <c r="P7" i="1"/>
  <c r="V18" i="1"/>
  <c r="V14" i="1"/>
  <c r="V7" i="1"/>
  <c r="U6" i="1"/>
  <c r="W6" i="1" s="1"/>
  <c r="P19" i="1"/>
  <c r="N8" i="1"/>
  <c r="N6" i="1" s="1"/>
  <c r="V19" i="1"/>
  <c r="V9" i="1"/>
  <c r="J11" i="1"/>
  <c r="J9" i="1"/>
  <c r="V21" i="1"/>
  <c r="H8" i="1"/>
  <c r="T8" i="1"/>
  <c r="P15" i="1"/>
  <c r="P21" i="1"/>
  <c r="P24" i="1"/>
  <c r="Q8" i="1"/>
  <c r="K8" i="1"/>
  <c r="V17" i="1"/>
  <c r="P16" i="1"/>
  <c r="V15" i="1"/>
  <c r="H6" i="1" l="1"/>
  <c r="P6" i="1" s="1"/>
  <c r="V8" i="1"/>
  <c r="T6" i="1"/>
  <c r="V6" i="1" s="1"/>
  <c r="P8" i="1"/>
  <c r="S8" i="1"/>
  <c r="M8" i="1"/>
  <c r="G8" i="1"/>
  <c r="X21" i="1" l="1"/>
  <c r="L19" i="1" l="1"/>
  <c r="L20" i="1"/>
  <c r="S6" i="1" l="1"/>
  <c r="X10" i="1" s="1"/>
  <c r="M6" i="1"/>
  <c r="R10" i="1" s="1"/>
  <c r="G6" i="1"/>
  <c r="L10" i="1" l="1"/>
  <c r="L13" i="1"/>
  <c r="R24" i="1"/>
  <c r="R21" i="1"/>
  <c r="R17" i="1"/>
  <c r="R15" i="1"/>
  <c r="R12" i="1"/>
  <c r="R18" i="1"/>
  <c r="R16" i="1"/>
  <c r="R14" i="1"/>
  <c r="R11" i="1"/>
  <c r="R8" i="1"/>
  <c r="R6" i="1" s="1"/>
  <c r="X17" i="1"/>
  <c r="X15" i="1"/>
  <c r="X12" i="1"/>
  <c r="X24" i="1"/>
  <c r="X18" i="1"/>
  <c r="X16" i="1"/>
  <c r="X14" i="1"/>
  <c r="X11" i="1"/>
  <c r="X8" i="1"/>
  <c r="L18" i="1"/>
  <c r="L8" i="1"/>
  <c r="L17" i="1"/>
  <c r="L24" i="1"/>
  <c r="L16" i="1"/>
  <c r="L14" i="1"/>
  <c r="L21" i="1"/>
  <c r="L15" i="1"/>
  <c r="D16" i="1"/>
  <c r="J16" i="1" s="1"/>
  <c r="D21" i="1"/>
  <c r="J21" i="1" s="1"/>
  <c r="J12" i="1"/>
  <c r="J15" i="1"/>
  <c r="D24" i="1"/>
  <c r="J24" i="1" s="1"/>
  <c r="D18" i="1"/>
  <c r="J18" i="1" s="1"/>
  <c r="D20" i="1"/>
  <c r="J20" i="1" s="1"/>
  <c r="D17" i="1"/>
  <c r="J17" i="1" s="1"/>
  <c r="D19" i="1"/>
  <c r="J19" i="1" s="1"/>
  <c r="D8" i="1" l="1"/>
  <c r="J8" i="1" s="1"/>
  <c r="C6" i="1"/>
  <c r="F22" i="1" s="1"/>
  <c r="J14" i="1"/>
  <c r="F13" i="1" l="1"/>
  <c r="F15" i="1"/>
  <c r="F11" i="1"/>
  <c r="F12" i="1"/>
  <c r="F8" i="1"/>
  <c r="F24" i="1"/>
  <c r="F16" i="1"/>
  <c r="F14" i="1"/>
  <c r="F17" i="1"/>
  <c r="D6" i="1"/>
  <c r="J6" i="1" s="1"/>
  <c r="F21" i="1"/>
  <c r="F10" i="1"/>
  <c r="F18" i="1"/>
</calcChain>
</file>

<file path=xl/sharedStrings.xml><?xml version="1.0" encoding="utf-8"?>
<sst xmlns="http://schemas.openxmlformats.org/spreadsheetml/2006/main" count="42" uniqueCount="31">
  <si>
    <t>№ п/п</t>
  </si>
  <si>
    <t xml:space="preserve">Наименование муниципальной программы и непрограммных расходов </t>
  </si>
  <si>
    <t>оценка</t>
  </si>
  <si>
    <t>% к общему объему</t>
  </si>
  <si>
    <t>Проект на 2023 год</t>
  </si>
  <si>
    <t>Расходы ВСЕГО:</t>
  </si>
  <si>
    <t>ИТОГО по программной части:</t>
  </si>
  <si>
    <t>Муниципальная программа "Реализация инициативных предложений граждан на части территории с. Алеховщина"</t>
  </si>
  <si>
    <t>Муниципальная программа "Формирование комфортной городской среды в селе Алеховщина на территории Алеховщинского сельского поселения"</t>
  </si>
  <si>
    <t>ИТОГО по внепрограммной части:</t>
  </si>
  <si>
    <t>Проект на 2024 год</t>
  </si>
  <si>
    <t>За счет средст местного бюджета</t>
  </si>
  <si>
    <t>темп роста ,%</t>
  </si>
  <si>
    <t>2021год</t>
  </si>
  <si>
    <t>Проект на 2022год</t>
  </si>
  <si>
    <t>Муниципальная программа "Устойчивое общественное развитие в Доможировском сельском поселении"</t>
  </si>
  <si>
    <t>Муниципальная программа "Реализация проектов местных инициатив граждан в Доможировском сельском поселении Лодейнопольского муниципального района Ленинградской области"</t>
  </si>
  <si>
    <t>Муниципальная программа "Реализация инициативных предложений граждан на части территории  д. Доможирово"</t>
  </si>
  <si>
    <t>Муниципальная программа "Развитие сельского хозяйства на территории Доможировского сельского поселения Лодейнопольского муниципального района Ленинградской области"</t>
  </si>
  <si>
    <t>Муниципальная программа "Борьба с борщевиком Сосновского на территории Доможировского сельского поселения"</t>
  </si>
  <si>
    <t>Муниципальная программа "Развитие автомобильных дорог Доможировского сельского поселения Лодейнопольского муниципального района Ленинградской области"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</si>
  <si>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</si>
  <si>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Муниципальная программа "Развитие культуры в Доможировском сельском поселении Лодейнопольского муниципального района Ленинградской области"</t>
  </si>
  <si>
    <t>Муниципальная программа "Обеспечение качественным жильём граждан на территории Доможировского сельского поселения"</t>
  </si>
  <si>
    <t>Муниципальная программа "Благоустройство территории Доможировского сельского поселения Лодейнопольского муниципального района Ленинградской области"</t>
  </si>
  <si>
    <t>Муниципальная программа "Правовое просвещение населения Доможировского сельского поселения в жилищно-коммунальной сфере"</t>
  </si>
  <si>
    <t>Муниципальная программа "Противодействие экстремизму и профилактика терроризма на территории Доможировского сельского поселения"</t>
  </si>
  <si>
    <t>Таблица 1 к Пояснительной</t>
  </si>
  <si>
    <t xml:space="preserve">За счет безвозмездных поступлений от других бюджетов бюджетной системы РФ </t>
  </si>
  <si>
    <t>в разрезе направлений реализации муниципальных программ и непрограммных направлений деятельности</t>
  </si>
  <si>
    <t>Динамика и структура расходов местного бюджета в 2021-2024 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</si>
</sst>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9"/>
      <color theme="9" tint="-0.49998474074526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7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4" xfId="0" applyFont="1" applyBorder="1" applyAlignment="1">
      <alignment vertical="center" wrapText="1"/>
    </xf>
    <xf numFmtId="164" fontId="0" fillId="0" borderId="0" xfId="0" applyNumberFormat="1"/>
    <xf numFmtId="0" fontId="1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0" fontId="3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0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10" fontId="5" fillId="0" borderId="10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2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0" fontId="5" fillId="0" borderId="12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2" fontId="5" fillId="0" borderId="9" xfId="0" applyNumberFormat="1" applyFont="1" applyBorder="1" applyAlignment="1">
      <alignment vertical="center" wrapText="1"/>
    </xf>
    <xf numFmtId="10" fontId="5" fillId="0" borderId="13" xfId="0" applyNumberFormat="1" applyFont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2" fontId="6" fillId="0" borderId="7" xfId="0" applyNumberFormat="1" applyFont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2" fontId="7" fillId="0" borderId="7" xfId="0" applyNumberFormat="1" applyFont="1" applyBorder="1" applyAlignment="1">
      <alignment vertical="center" wrapText="1"/>
    </xf>
    <xf numFmtId="10" fontId="7" fillId="0" borderId="14" xfId="0" applyNumberFormat="1" applyFont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2" fontId="6" fillId="2" borderId="7" xfId="0" applyNumberFormat="1" applyFont="1" applyFill="1" applyBorder="1" applyAlignment="1">
      <alignment vertical="center" wrapText="1"/>
    </xf>
    <xf numFmtId="10" fontId="5" fillId="0" borderId="0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2" fontId="5" fillId="0" borderId="7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2" borderId="15" xfId="0" applyNumberFormat="1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vertical="center" wrapText="1"/>
    </xf>
    <xf numFmtId="2" fontId="5" fillId="0" borderId="4" xfId="0" applyNumberFormat="1" applyFont="1" applyBorder="1" applyAlignment="1">
      <alignment vertical="center" wrapText="1"/>
    </xf>
    <xf numFmtId="10" fontId="5" fillId="0" borderId="15" xfId="0" applyNumberFormat="1" applyFont="1" applyBorder="1" applyAlignment="1">
      <alignment vertical="center" wrapText="1"/>
    </xf>
    <xf numFmtId="164" fontId="5" fillId="2" borderId="15" xfId="0" applyNumberFormat="1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vertical="center" wrapText="1"/>
    </xf>
    <xf numFmtId="10" fontId="5" fillId="0" borderId="8" xfId="0" applyNumberFormat="1" applyFont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2" fontId="5" fillId="0" borderId="17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64" fontId="5" fillId="2" borderId="16" xfId="0" applyNumberFormat="1" applyFont="1" applyFill="1" applyBorder="1" applyAlignment="1">
      <alignment vertical="center" wrapText="1"/>
    </xf>
    <xf numFmtId="164" fontId="5" fillId="0" borderId="7" xfId="0" applyNumberFormat="1" applyFont="1" applyBorder="1" applyAlignment="1">
      <alignment vertical="center" wrapText="1"/>
    </xf>
    <xf numFmtId="10" fontId="5" fillId="0" borderId="7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2" fontId="7" fillId="0" borderId="9" xfId="0" applyNumberFormat="1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10" fontId="5" fillId="0" borderId="9" xfId="0" applyNumberFormat="1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2" fontId="6" fillId="0" borderId="15" xfId="0" applyNumberFormat="1" applyFont="1" applyBorder="1" applyAlignment="1">
      <alignment vertical="center" wrapText="1"/>
    </xf>
    <xf numFmtId="10" fontId="6" fillId="0" borderId="9" xfId="0" applyNumberFormat="1" applyFont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vertical="center"/>
    </xf>
    <xf numFmtId="10" fontId="8" fillId="0" borderId="7" xfId="0" applyNumberFormat="1" applyFont="1" applyBorder="1" applyAlignment="1">
      <alignment vertical="center"/>
    </xf>
    <xf numFmtId="10" fontId="8" fillId="0" borderId="14" xfId="0" applyNumberFormat="1" applyFont="1" applyBorder="1" applyAlignment="1">
      <alignment vertical="center"/>
    </xf>
    <xf numFmtId="165" fontId="8" fillId="0" borderId="7" xfId="0" applyNumberFormat="1" applyFont="1" applyBorder="1"/>
    <xf numFmtId="164" fontId="7" fillId="0" borderId="7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5" fillId="0" borderId="7" xfId="0" applyFont="1" applyBorder="1" applyAlignment="1">
      <alignment horizontal="left" vertical="center" wrapText="1" indent="5"/>
    </xf>
    <xf numFmtId="10" fontId="5" fillId="0" borderId="7" xfId="0" applyNumberFormat="1" applyFont="1" applyFill="1" applyBorder="1" applyAlignment="1">
      <alignment vertical="center" wrapText="1"/>
    </xf>
    <xf numFmtId="2" fontId="5" fillId="2" borderId="7" xfId="0" applyNumberFormat="1" applyFont="1" applyFill="1" applyBorder="1" applyAlignment="1">
      <alignment vertical="center" wrapText="1"/>
    </xf>
    <xf numFmtId="10" fontId="5" fillId="0" borderId="14" xfId="0" applyNumberFormat="1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 wrapText="1"/>
    </xf>
    <xf numFmtId="164" fontId="7" fillId="0" borderId="7" xfId="0" applyNumberFormat="1" applyFont="1" applyFill="1" applyBorder="1" applyAlignment="1">
      <alignment vertical="center" wrapText="1"/>
    </xf>
    <xf numFmtId="2" fontId="8" fillId="0" borderId="7" xfId="0" applyNumberFormat="1" applyFont="1" applyFill="1" applyBorder="1" applyAlignment="1">
      <alignment vertical="center"/>
    </xf>
    <xf numFmtId="10" fontId="8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5"/>
    </xf>
    <xf numFmtId="0" fontId="5" fillId="0" borderId="4" xfId="0" applyFont="1" applyBorder="1" applyAlignment="1">
      <alignment vertical="center" wrapText="1"/>
    </xf>
    <xf numFmtId="9" fontId="5" fillId="0" borderId="4" xfId="0" applyNumberFormat="1" applyFont="1" applyBorder="1" applyAlignment="1">
      <alignment vertical="center" wrapText="1"/>
    </xf>
    <xf numFmtId="10" fontId="5" fillId="0" borderId="16" xfId="0" applyNumberFormat="1" applyFont="1" applyBorder="1" applyAlignment="1">
      <alignment vertical="center" wrapText="1"/>
    </xf>
    <xf numFmtId="10" fontId="5" fillId="0" borderId="4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5"/>
    </xf>
    <xf numFmtId="10" fontId="5" fillId="0" borderId="17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vertical="center" wrapText="1"/>
    </xf>
    <xf numFmtId="164" fontId="7" fillId="0" borderId="8" xfId="0" applyNumberFormat="1" applyFont="1" applyBorder="1" applyAlignment="1">
      <alignment vertical="center" wrapText="1"/>
    </xf>
    <xf numFmtId="2" fontId="8" fillId="0" borderId="8" xfId="0" applyNumberFormat="1" applyFont="1" applyBorder="1" applyAlignment="1">
      <alignment vertical="center"/>
    </xf>
    <xf numFmtId="10" fontId="8" fillId="0" borderId="8" xfId="0" applyNumberFormat="1" applyFont="1" applyBorder="1" applyAlignment="1">
      <alignment vertical="center"/>
    </xf>
    <xf numFmtId="165" fontId="8" fillId="0" borderId="8" xfId="0" applyNumberFormat="1" applyFont="1" applyBorder="1"/>
    <xf numFmtId="0" fontId="8" fillId="0" borderId="7" xfId="0" applyFont="1" applyBorder="1"/>
    <xf numFmtId="0" fontId="5" fillId="0" borderId="7" xfId="0" applyFont="1" applyBorder="1" applyAlignment="1">
      <alignment wrapText="1"/>
    </xf>
    <xf numFmtId="0" fontId="8" fillId="2" borderId="7" xfId="0" applyFont="1" applyFill="1" applyBorder="1" applyAlignment="1">
      <alignment vertical="center"/>
    </xf>
    <xf numFmtId="0" fontId="8" fillId="2" borderId="7" xfId="0" applyFont="1" applyFill="1" applyBorder="1"/>
    <xf numFmtId="2" fontId="8" fillId="0" borderId="9" xfId="0" applyNumberFormat="1" applyFont="1" applyBorder="1"/>
    <xf numFmtId="10" fontId="8" fillId="0" borderId="9" xfId="0" applyNumberFormat="1" applyFont="1" applyBorder="1"/>
    <xf numFmtId="0" fontId="9" fillId="0" borderId="0" xfId="0" applyFont="1"/>
    <xf numFmtId="10" fontId="5" fillId="0" borderId="1" xfId="0" applyNumberFormat="1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2" fontId="12" fillId="0" borderId="4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5"/>
    </xf>
    <xf numFmtId="0" fontId="5" fillId="0" borderId="7" xfId="0" applyFont="1" applyBorder="1" applyAlignment="1">
      <alignment vertical="center" wrapText="1"/>
    </xf>
    <xf numFmtId="10" fontId="5" fillId="0" borderId="7" xfId="0" applyNumberFormat="1" applyFont="1" applyBorder="1" applyAlignment="1">
      <alignment vertical="center" wrapText="1"/>
    </xf>
    <xf numFmtId="164" fontId="5" fillId="2" borderId="7" xfId="0" applyNumberFormat="1" applyFont="1" applyFill="1" applyBorder="1" applyAlignment="1">
      <alignment vertical="center" wrapText="1"/>
    </xf>
    <xf numFmtId="10" fontId="5" fillId="0" borderId="1" xfId="0" applyNumberFormat="1" applyFont="1" applyBorder="1" applyAlignment="1">
      <alignment vertical="center" wrapText="1"/>
    </xf>
    <xf numFmtId="10" fontId="5" fillId="0" borderId="5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5"/>
    </xf>
    <xf numFmtId="0" fontId="5" fillId="0" borderId="5" xfId="0" applyFont="1" applyBorder="1" applyAlignment="1">
      <alignment horizontal="left" vertical="center" wrapText="1" indent="5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2" fontId="13" fillId="2" borderId="4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topLeftCell="A2" workbookViewId="0">
      <selection activeCell="M8" sqref="M8:M9"/>
    </sheetView>
  </sheetViews>
  <sheetFormatPr defaultRowHeight="15" x14ac:dyDescent="0.25"/>
  <cols>
    <col min="1" max="1" width="3.85546875" customWidth="1"/>
    <col min="2" max="2" width="30.140625" customWidth="1"/>
    <col min="3" max="3" width="14.5703125" customWidth="1"/>
    <col min="4" max="4" width="11" customWidth="1"/>
    <col min="5" max="5" width="9.85546875" customWidth="1"/>
    <col min="6" max="6" width="8.28515625" customWidth="1"/>
    <col min="12" max="12" width="10.42578125" customWidth="1"/>
    <col min="13" max="13" width="11" customWidth="1"/>
    <col min="14" max="15" width="9.5703125" bestFit="1" customWidth="1"/>
    <col min="16" max="16" width="10" bestFit="1" customWidth="1"/>
    <col min="18" max="18" width="10" bestFit="1" customWidth="1"/>
    <col min="19" max="19" width="9.140625" customWidth="1"/>
    <col min="20" max="20" width="10.7109375" bestFit="1" customWidth="1"/>
    <col min="21" max="24" width="9.140625" customWidth="1"/>
  </cols>
  <sheetData>
    <row r="1" spans="1:24" ht="18.75" x14ac:dyDescent="0.3">
      <c r="C1" s="99"/>
      <c r="D1" s="99"/>
      <c r="E1" s="100"/>
      <c r="F1" s="99"/>
      <c r="G1" s="99"/>
      <c r="H1" s="101" t="s">
        <v>30</v>
      </c>
      <c r="I1" s="99"/>
      <c r="J1" s="99"/>
      <c r="K1" s="99"/>
      <c r="L1" s="99"/>
      <c r="M1" s="99"/>
      <c r="N1" s="99"/>
      <c r="T1" s="97" t="s">
        <v>27</v>
      </c>
    </row>
    <row r="2" spans="1:24" ht="19.5" thickBot="1" x14ac:dyDescent="0.35">
      <c r="C2" s="99"/>
      <c r="D2" s="99"/>
      <c r="E2" s="100"/>
      <c r="F2" s="99"/>
      <c r="G2" s="99"/>
      <c r="H2" s="101" t="s">
        <v>29</v>
      </c>
      <c r="I2" s="99"/>
      <c r="J2" s="99"/>
      <c r="K2" s="99"/>
      <c r="L2" s="99"/>
      <c r="M2" s="99"/>
      <c r="N2" s="99"/>
    </row>
    <row r="3" spans="1:24" ht="125.25" customHeight="1" x14ac:dyDescent="0.25">
      <c r="A3" s="116" t="s">
        <v>0</v>
      </c>
      <c r="B3" s="116" t="s">
        <v>1</v>
      </c>
      <c r="C3" s="6" t="s">
        <v>13</v>
      </c>
      <c r="D3" s="4" t="s">
        <v>11</v>
      </c>
      <c r="E3" s="4" t="s">
        <v>28</v>
      </c>
      <c r="F3" s="116" t="s">
        <v>3</v>
      </c>
      <c r="G3" s="118" t="s">
        <v>14</v>
      </c>
      <c r="H3" s="4" t="s">
        <v>11</v>
      </c>
      <c r="I3" s="4" t="s">
        <v>28</v>
      </c>
      <c r="J3" s="125" t="s">
        <v>12</v>
      </c>
      <c r="K3" s="126"/>
      <c r="L3" s="116" t="s">
        <v>3</v>
      </c>
      <c r="M3" s="118" t="s">
        <v>4</v>
      </c>
      <c r="N3" s="4" t="s">
        <v>11</v>
      </c>
      <c r="O3" s="4" t="s">
        <v>28</v>
      </c>
      <c r="P3" s="125" t="s">
        <v>12</v>
      </c>
      <c r="Q3" s="126"/>
      <c r="R3" s="116" t="s">
        <v>3</v>
      </c>
      <c r="S3" s="129" t="s">
        <v>10</v>
      </c>
      <c r="T3" s="4" t="s">
        <v>11</v>
      </c>
      <c r="U3" s="4" t="s">
        <v>28</v>
      </c>
      <c r="V3" s="125" t="s">
        <v>12</v>
      </c>
      <c r="W3" s="127"/>
      <c r="X3" s="128" t="s">
        <v>3</v>
      </c>
    </row>
    <row r="4" spans="1:24" ht="26.25" customHeight="1" thickBot="1" x14ac:dyDescent="0.3">
      <c r="A4" s="117"/>
      <c r="B4" s="117"/>
      <c r="C4" s="7" t="s">
        <v>2</v>
      </c>
      <c r="D4" s="1"/>
      <c r="E4" s="1"/>
      <c r="F4" s="117"/>
      <c r="G4" s="119"/>
      <c r="H4" s="3"/>
      <c r="I4" s="3"/>
      <c r="J4" s="3"/>
      <c r="K4" s="3"/>
      <c r="L4" s="117"/>
      <c r="M4" s="119"/>
      <c r="N4" s="3"/>
      <c r="O4" s="3"/>
      <c r="P4" s="3"/>
      <c r="Q4" s="3"/>
      <c r="R4" s="117"/>
      <c r="S4" s="130"/>
      <c r="T4" s="4"/>
      <c r="U4" s="5"/>
      <c r="V4" s="125"/>
      <c r="W4" s="127"/>
      <c r="X4" s="128"/>
    </row>
    <row r="5" spans="1:24" ht="26.25" customHeight="1" thickBot="1" x14ac:dyDescent="0.3">
      <c r="A5" s="14"/>
      <c r="B5" s="14"/>
      <c r="C5" s="45"/>
      <c r="D5" s="59"/>
      <c r="E5" s="59"/>
      <c r="F5" s="14"/>
      <c r="G5" s="8"/>
      <c r="H5" s="15"/>
      <c r="I5" s="14"/>
      <c r="J5" s="14"/>
      <c r="K5" s="14"/>
      <c r="L5" s="14"/>
      <c r="M5" s="8"/>
      <c r="N5" s="14"/>
      <c r="O5" s="14"/>
      <c r="P5" s="14"/>
      <c r="Q5" s="14"/>
      <c r="R5" s="16"/>
      <c r="S5" s="60"/>
      <c r="T5" s="61"/>
      <c r="U5" s="62"/>
      <c r="V5" s="63"/>
      <c r="W5" s="64"/>
      <c r="X5" s="51"/>
    </row>
    <row r="6" spans="1:24" ht="32.25" customHeight="1" thickBot="1" x14ac:dyDescent="0.3">
      <c r="A6" s="120"/>
      <c r="B6" s="122" t="s">
        <v>5</v>
      </c>
      <c r="C6" s="112">
        <f>C8+C24</f>
        <v>36664.399999999994</v>
      </c>
      <c r="D6" s="9">
        <f>C6-E6</f>
        <v>23974.559999999994</v>
      </c>
      <c r="E6" s="9">
        <f>E8+E24</f>
        <v>12689.84</v>
      </c>
      <c r="F6" s="110">
        <v>1</v>
      </c>
      <c r="G6" s="124">
        <f>G8+G24</f>
        <v>51904.899999999994</v>
      </c>
      <c r="H6" s="10">
        <f>H8+H24</f>
        <v>22274.3</v>
      </c>
      <c r="I6" s="10">
        <f>I8+I24</f>
        <v>29630.600000000002</v>
      </c>
      <c r="J6" s="11">
        <f>H6/D6</f>
        <v>0.92908065883169511</v>
      </c>
      <c r="K6" s="11">
        <f>I6/E6</f>
        <v>2.3349860991155129</v>
      </c>
      <c r="L6" s="110">
        <v>1</v>
      </c>
      <c r="M6" s="132">
        <f>M8+M24</f>
        <v>22691.1</v>
      </c>
      <c r="N6" s="12">
        <f>N8+N24</f>
        <v>22221.5</v>
      </c>
      <c r="O6" s="12">
        <f>O8+O24</f>
        <v>469.59999999999997</v>
      </c>
      <c r="P6" s="11">
        <f>N6/H6</f>
        <v>0.99762955513753526</v>
      </c>
      <c r="Q6" s="11">
        <f>O6/I6</f>
        <v>1.5848480962248484E-2</v>
      </c>
      <c r="R6" s="13">
        <f>R8+R24</f>
        <v>1</v>
      </c>
      <c r="S6" s="114">
        <f>S8+S24</f>
        <v>28499.699999999997</v>
      </c>
      <c r="T6" s="24">
        <f>T8+T24</f>
        <v>22262.7</v>
      </c>
      <c r="U6" s="65">
        <f>U8+U24</f>
        <v>6237</v>
      </c>
      <c r="V6" s="66">
        <f>T6/N6</f>
        <v>1.0018540602569583</v>
      </c>
      <c r="W6" s="67">
        <f>U6/O6</f>
        <v>13.281516183986373</v>
      </c>
      <c r="X6" s="68">
        <v>1</v>
      </c>
    </row>
    <row r="7" spans="1:24" ht="15.75" hidden="1" thickBot="1" x14ac:dyDescent="0.3">
      <c r="A7" s="121"/>
      <c r="B7" s="123"/>
      <c r="C7" s="113"/>
      <c r="D7" s="9">
        <f t="shared" ref="D7:D20" si="0">C7-E7</f>
        <v>0</v>
      </c>
      <c r="E7" s="14"/>
      <c r="F7" s="111"/>
      <c r="G7" s="113"/>
      <c r="H7" s="10">
        <f t="shared" ref="H7:H20" si="1">G7-I7</f>
        <v>0</v>
      </c>
      <c r="I7" s="15"/>
      <c r="J7" s="11" t="e">
        <f t="shared" ref="J7:J24" si="2">H7/D7</f>
        <v>#DIV/0!</v>
      </c>
      <c r="K7" s="11" t="e">
        <f t="shared" ref="K7:K24" si="3">I7/E7</f>
        <v>#DIV/0!</v>
      </c>
      <c r="L7" s="111"/>
      <c r="M7" s="133"/>
      <c r="N7" s="9">
        <f t="shared" ref="N7:N20" si="4">M7-O7</f>
        <v>0</v>
      </c>
      <c r="O7" s="15"/>
      <c r="P7" s="11" t="e">
        <f t="shared" ref="P7:P24" si="5">N7/H7</f>
        <v>#DIV/0!</v>
      </c>
      <c r="Q7" s="11" t="e">
        <f t="shared" ref="Q7:Q24" si="6">O7/I7</f>
        <v>#DIV/0!</v>
      </c>
      <c r="R7" s="16"/>
      <c r="S7" s="115"/>
      <c r="T7" s="69">
        <f t="shared" ref="T7:T20" si="7">S7-U7</f>
        <v>0</v>
      </c>
      <c r="U7" s="65"/>
      <c r="V7" s="66" t="e">
        <f t="shared" ref="V7:V24" si="8">T7/N7</f>
        <v>#DIV/0!</v>
      </c>
      <c r="W7" s="70"/>
      <c r="X7" s="68"/>
    </row>
    <row r="8" spans="1:24" ht="62.25" customHeight="1" thickBot="1" x14ac:dyDescent="0.3">
      <c r="A8" s="106"/>
      <c r="B8" s="107" t="s">
        <v>6</v>
      </c>
      <c r="C8" s="103">
        <f>C10+C11+C12+C13+C14+C15+C16+C17+C18+C21+C22+C23</f>
        <v>24559.699999999997</v>
      </c>
      <c r="D8" s="9">
        <f>D10+D11+D12+D14+D15+D16+D17+D18+D21</f>
        <v>12144.160000000002</v>
      </c>
      <c r="E8" s="9">
        <f>E10+E11+E12+E14+E15+E16+E17+E18+E21+E13</f>
        <v>12388.94</v>
      </c>
      <c r="F8" s="108">
        <f>C8/C6</f>
        <v>0.66985140899619255</v>
      </c>
      <c r="G8" s="109">
        <f>G10+G14+G15+G16+G17+G18+G21+G11+G12</f>
        <v>43169.7</v>
      </c>
      <c r="H8" s="10">
        <f>H10+H11+H12+H14+H15+H17+H16+H18+H21</f>
        <v>13839.999999999998</v>
      </c>
      <c r="I8" s="10">
        <f>I10+I11+I12+I14+I15+I17+I16+I18+I21</f>
        <v>29329.7</v>
      </c>
      <c r="J8" s="11">
        <f t="shared" si="2"/>
        <v>1.139642428953505</v>
      </c>
      <c r="K8" s="11">
        <f t="shared" si="3"/>
        <v>2.3674099640485786</v>
      </c>
      <c r="L8" s="108">
        <f>G8/G6</f>
        <v>0.83170760371371488</v>
      </c>
      <c r="M8" s="103">
        <f>M10+M14+M15+M16+M17+M18+M21+M11+M12</f>
        <v>14049.9</v>
      </c>
      <c r="N8" s="9">
        <f>N10+N11+N12+N14+N15+N16++N17+N18+N21</f>
        <v>13881.199999999999</v>
      </c>
      <c r="O8" s="9">
        <f>O10+O11+O12+O14+O15+O16++O17+O18+O21</f>
        <v>168.7</v>
      </c>
      <c r="P8" s="11">
        <f t="shared" si="5"/>
        <v>1.0029768786127169</v>
      </c>
      <c r="Q8" s="11">
        <f t="shared" si="6"/>
        <v>5.7518488085456032E-3</v>
      </c>
      <c r="R8" s="17">
        <f>M8/M6</f>
        <v>0.61918108862064869</v>
      </c>
      <c r="S8" s="104">
        <f>S10+S14+S15+S16+S17+S18+S21+S11+S12</f>
        <v>20336.399999999998</v>
      </c>
      <c r="T8" s="24">
        <f>T10+T11+T12+T14+T15+T16+T17+T18+T21</f>
        <v>14102.9</v>
      </c>
      <c r="U8" s="69">
        <f>U10+U11+U12+U14+U15+U16+U17+U18+U21</f>
        <v>6233.5</v>
      </c>
      <c r="V8" s="66">
        <f>T8/N8</f>
        <v>1.0159712416793938</v>
      </c>
      <c r="W8" s="67">
        <f>U8/O8</f>
        <v>36.950207468879668</v>
      </c>
      <c r="X8" s="68">
        <f>S8/S6</f>
        <v>0.71356540595164164</v>
      </c>
    </row>
    <row r="9" spans="1:24" ht="15" hidden="1" customHeight="1" x14ac:dyDescent="0.25">
      <c r="A9" s="106"/>
      <c r="B9" s="107"/>
      <c r="C9" s="103"/>
      <c r="D9" s="9">
        <f t="shared" si="0"/>
        <v>0</v>
      </c>
      <c r="E9" s="51"/>
      <c r="F9" s="108"/>
      <c r="G9" s="103"/>
      <c r="H9" s="10">
        <f t="shared" si="1"/>
        <v>0</v>
      </c>
      <c r="I9" s="18"/>
      <c r="J9" s="11" t="e">
        <f t="shared" si="2"/>
        <v>#DIV/0!</v>
      </c>
      <c r="K9" s="11" t="e">
        <f t="shared" si="3"/>
        <v>#DIV/0!</v>
      </c>
      <c r="L9" s="108"/>
      <c r="M9" s="103"/>
      <c r="N9" s="9">
        <f t="shared" si="4"/>
        <v>0</v>
      </c>
      <c r="O9" s="19"/>
      <c r="P9" s="11" t="e">
        <f t="shared" si="5"/>
        <v>#DIV/0!</v>
      </c>
      <c r="Q9" s="11" t="e">
        <f t="shared" si="6"/>
        <v>#DIV/0!</v>
      </c>
      <c r="R9" s="20"/>
      <c r="S9" s="105"/>
      <c r="T9" s="69">
        <f t="shared" si="7"/>
        <v>0</v>
      </c>
      <c r="U9" s="65"/>
      <c r="V9" s="66" t="e">
        <f t="shared" si="8"/>
        <v>#DIV/0!</v>
      </c>
      <c r="W9" s="66" t="e">
        <f t="shared" ref="W9:W24" si="9">U9/O9</f>
        <v>#DIV/0!</v>
      </c>
      <c r="X9" s="68"/>
    </row>
    <row r="10" spans="1:24" ht="39" customHeight="1" thickBot="1" x14ac:dyDescent="0.3">
      <c r="A10" s="51"/>
      <c r="B10" s="51" t="s">
        <v>15</v>
      </c>
      <c r="C10" s="29">
        <v>0</v>
      </c>
      <c r="D10" s="9">
        <f t="shared" si="0"/>
        <v>0</v>
      </c>
      <c r="E10" s="51">
        <v>0</v>
      </c>
      <c r="F10" s="50">
        <f>C10/C6</f>
        <v>0</v>
      </c>
      <c r="G10" s="21">
        <v>3949.9</v>
      </c>
      <c r="H10" s="12">
        <f>G10-I10</f>
        <v>395</v>
      </c>
      <c r="I10" s="22">
        <v>3554.9</v>
      </c>
      <c r="J10" s="11">
        <v>0</v>
      </c>
      <c r="K10" s="11">
        <v>0</v>
      </c>
      <c r="L10" s="50">
        <f>G10/G6</f>
        <v>7.6098788361021796E-2</v>
      </c>
      <c r="M10" s="23">
        <v>395</v>
      </c>
      <c r="N10" s="12">
        <f>M10-O10</f>
        <v>395</v>
      </c>
      <c r="O10" s="24">
        <v>0</v>
      </c>
      <c r="P10" s="11">
        <f t="shared" si="5"/>
        <v>1</v>
      </c>
      <c r="Q10" s="11">
        <f t="shared" si="6"/>
        <v>0</v>
      </c>
      <c r="R10" s="25">
        <f>M10/M6</f>
        <v>1.7407706105036776E-2</v>
      </c>
      <c r="S10" s="26">
        <v>395</v>
      </c>
      <c r="T10" s="24">
        <f>S10-U10</f>
        <v>395</v>
      </c>
      <c r="U10" s="65">
        <v>0</v>
      </c>
      <c r="V10" s="66">
        <f>T10/N10</f>
        <v>1</v>
      </c>
      <c r="W10" s="11">
        <v>0</v>
      </c>
      <c r="X10" s="68">
        <f>S10/S6</f>
        <v>1.3859795015386128E-2</v>
      </c>
    </row>
    <row r="11" spans="1:24" ht="39" customHeight="1" thickBot="1" x14ac:dyDescent="0.3">
      <c r="A11" s="51"/>
      <c r="B11" s="51" t="s">
        <v>17</v>
      </c>
      <c r="C11" s="29">
        <f>D11+E11</f>
        <v>1177</v>
      </c>
      <c r="D11" s="9">
        <v>117.7</v>
      </c>
      <c r="E11" s="51">
        <v>1059.3</v>
      </c>
      <c r="F11" s="50">
        <f>C11/C6</f>
        <v>3.2101984486313705E-2</v>
      </c>
      <c r="G11" s="21">
        <v>0</v>
      </c>
      <c r="H11" s="10">
        <f t="shared" si="1"/>
        <v>0</v>
      </c>
      <c r="I11" s="22">
        <v>0</v>
      </c>
      <c r="J11" s="11">
        <f t="shared" si="2"/>
        <v>0</v>
      </c>
      <c r="K11" s="11">
        <f t="shared" si="3"/>
        <v>0</v>
      </c>
      <c r="L11" s="50">
        <v>0</v>
      </c>
      <c r="M11" s="23">
        <v>0</v>
      </c>
      <c r="N11" s="9">
        <f t="shared" si="4"/>
        <v>0</v>
      </c>
      <c r="O11" s="24">
        <v>0</v>
      </c>
      <c r="P11" s="11">
        <v>0</v>
      </c>
      <c r="Q11" s="11">
        <v>0</v>
      </c>
      <c r="R11" s="25">
        <f>M11/M6</f>
        <v>0</v>
      </c>
      <c r="S11" s="26">
        <v>0</v>
      </c>
      <c r="T11" s="69">
        <f t="shared" si="7"/>
        <v>0</v>
      </c>
      <c r="U11" s="65">
        <v>0</v>
      </c>
      <c r="V11" s="11">
        <v>0</v>
      </c>
      <c r="W11" s="11">
        <v>0</v>
      </c>
      <c r="X11" s="68">
        <f>S11/S6</f>
        <v>0</v>
      </c>
    </row>
    <row r="12" spans="1:24" ht="59.25" customHeight="1" thickBot="1" x14ac:dyDescent="0.3">
      <c r="A12" s="51"/>
      <c r="B12" s="51" t="s">
        <v>16</v>
      </c>
      <c r="C12" s="29">
        <f>D12+E12</f>
        <v>2777.8</v>
      </c>
      <c r="D12" s="9">
        <v>277.8</v>
      </c>
      <c r="E12" s="51">
        <v>2500</v>
      </c>
      <c r="F12" s="50">
        <f>C12/C6</f>
        <v>7.5762865340766539E-2</v>
      </c>
      <c r="G12" s="21">
        <v>0</v>
      </c>
      <c r="H12" s="10">
        <f t="shared" si="1"/>
        <v>0</v>
      </c>
      <c r="I12" s="22">
        <v>0</v>
      </c>
      <c r="J12" s="11">
        <f t="shared" si="2"/>
        <v>0</v>
      </c>
      <c r="K12" s="11">
        <f t="shared" si="3"/>
        <v>0</v>
      </c>
      <c r="L12" s="50">
        <v>0</v>
      </c>
      <c r="M12" s="23">
        <v>0</v>
      </c>
      <c r="N12" s="9">
        <f t="shared" si="4"/>
        <v>0</v>
      </c>
      <c r="O12" s="24">
        <v>0</v>
      </c>
      <c r="P12" s="11">
        <v>0</v>
      </c>
      <c r="Q12" s="11">
        <v>0</v>
      </c>
      <c r="R12" s="25">
        <f>M12/M6</f>
        <v>0</v>
      </c>
      <c r="S12" s="26">
        <v>0</v>
      </c>
      <c r="T12" s="69">
        <f t="shared" si="7"/>
        <v>0</v>
      </c>
      <c r="U12" s="65">
        <v>0</v>
      </c>
      <c r="V12" s="11">
        <v>0</v>
      </c>
      <c r="W12" s="11">
        <v>0</v>
      </c>
      <c r="X12" s="68">
        <f>S12/S6</f>
        <v>0</v>
      </c>
    </row>
    <row r="13" spans="1:24" ht="59.25" customHeight="1" thickBot="1" x14ac:dyDescent="0.3">
      <c r="A13" s="51"/>
      <c r="B13" s="51" t="s">
        <v>19</v>
      </c>
      <c r="C13" s="29">
        <f>D13+E13</f>
        <v>195.5</v>
      </c>
      <c r="D13" s="9">
        <v>19.600000000000001</v>
      </c>
      <c r="E13" s="51">
        <v>175.9</v>
      </c>
      <c r="F13" s="50">
        <f>C13/C6</f>
        <v>5.332147805500705E-3</v>
      </c>
      <c r="G13" s="27">
        <f>H13+I13</f>
        <v>0</v>
      </c>
      <c r="H13" s="10">
        <v>0</v>
      </c>
      <c r="I13" s="22">
        <v>0</v>
      </c>
      <c r="J13" s="11">
        <f t="shared" ref="J13" si="10">H13/D13</f>
        <v>0</v>
      </c>
      <c r="K13" s="11">
        <f t="shared" ref="K13" si="11">I13/E13</f>
        <v>0</v>
      </c>
      <c r="L13" s="50">
        <f>G13/G6</f>
        <v>0</v>
      </c>
      <c r="M13" s="23"/>
      <c r="N13" s="9"/>
      <c r="O13" s="24"/>
      <c r="P13" s="11"/>
      <c r="Q13" s="11"/>
      <c r="R13" s="25"/>
      <c r="S13" s="26"/>
      <c r="T13" s="69"/>
      <c r="U13" s="65"/>
      <c r="V13" s="28"/>
      <c r="W13" s="11"/>
      <c r="X13" s="68"/>
    </row>
    <row r="14" spans="1:24" ht="72.75" thickBot="1" x14ac:dyDescent="0.3">
      <c r="A14" s="71"/>
      <c r="B14" s="51" t="s">
        <v>18</v>
      </c>
      <c r="C14" s="29">
        <f>D14+E14</f>
        <v>0</v>
      </c>
      <c r="D14" s="9">
        <v>0</v>
      </c>
      <c r="E14" s="51">
        <v>0</v>
      </c>
      <c r="F14" s="50">
        <f>C14/C6</f>
        <v>0</v>
      </c>
      <c r="G14" s="29">
        <v>196.9</v>
      </c>
      <c r="H14" s="30">
        <f>G14-I14</f>
        <v>19.700000000000017</v>
      </c>
      <c r="I14" s="31">
        <v>177.2</v>
      </c>
      <c r="J14" s="11" t="e">
        <f t="shared" si="2"/>
        <v>#DIV/0!</v>
      </c>
      <c r="K14" s="11" t="e">
        <f t="shared" si="3"/>
        <v>#DIV/0!</v>
      </c>
      <c r="L14" s="72">
        <f>G14/G6</f>
        <v>3.7934761457974107E-3</v>
      </c>
      <c r="M14" s="73">
        <v>193.9</v>
      </c>
      <c r="N14" s="32">
        <f>M14-O14</f>
        <v>25.200000000000017</v>
      </c>
      <c r="O14" s="31">
        <v>168.7</v>
      </c>
      <c r="P14" s="11">
        <f t="shared" si="5"/>
        <v>1.2791878172588831</v>
      </c>
      <c r="Q14" s="11">
        <f t="shared" si="6"/>
        <v>0.9520316027088036</v>
      </c>
      <c r="R14" s="74">
        <f>M14/M6</f>
        <v>8.5452005411813456E-3</v>
      </c>
      <c r="S14" s="75">
        <v>149.69999999999999</v>
      </c>
      <c r="T14" s="76">
        <f>S14-U14</f>
        <v>19.5</v>
      </c>
      <c r="U14" s="77">
        <v>130.19999999999999</v>
      </c>
      <c r="V14" s="78">
        <f t="shared" si="8"/>
        <v>0.77380952380952328</v>
      </c>
      <c r="W14" s="11">
        <v>0</v>
      </c>
      <c r="X14" s="68">
        <f>S14/S6</f>
        <v>5.2526868703881091E-3</v>
      </c>
    </row>
    <row r="15" spans="1:24" ht="57" customHeight="1" thickBot="1" x14ac:dyDescent="0.3">
      <c r="A15" s="79"/>
      <c r="B15" s="80" t="s">
        <v>20</v>
      </c>
      <c r="C15" s="39">
        <f>D15+E15</f>
        <v>3705</v>
      </c>
      <c r="D15" s="9">
        <v>2307.3000000000002</v>
      </c>
      <c r="E15" s="80">
        <v>1397.7</v>
      </c>
      <c r="F15" s="81">
        <f>C15/C6</f>
        <v>0.10105170137790338</v>
      </c>
      <c r="G15" s="33">
        <v>2135.6</v>
      </c>
      <c r="H15" s="10">
        <f>G15-I15</f>
        <v>2135.6</v>
      </c>
      <c r="I15" s="18">
        <v>0</v>
      </c>
      <c r="J15" s="11">
        <f t="shared" si="2"/>
        <v>0.925584015949378</v>
      </c>
      <c r="K15" s="11">
        <f t="shared" si="3"/>
        <v>0</v>
      </c>
      <c r="L15" s="82">
        <f>G15/G6</f>
        <v>4.1144477689004318E-2</v>
      </c>
      <c r="M15" s="34">
        <v>2233.1999999999998</v>
      </c>
      <c r="N15" s="12">
        <f>M15-O15</f>
        <v>2233.1999999999998</v>
      </c>
      <c r="O15" s="35">
        <v>0</v>
      </c>
      <c r="P15" s="11">
        <f t="shared" si="5"/>
        <v>1.0457014422176436</v>
      </c>
      <c r="Q15" s="11">
        <v>0</v>
      </c>
      <c r="R15" s="36">
        <f>M15/M6</f>
        <v>9.8417441199412981E-2</v>
      </c>
      <c r="S15" s="37">
        <v>2334.6999999999998</v>
      </c>
      <c r="T15" s="69">
        <f>S15-U15</f>
        <v>2334.6999999999998</v>
      </c>
      <c r="U15" s="65">
        <v>0</v>
      </c>
      <c r="V15" s="66">
        <f t="shared" si="8"/>
        <v>1.0454504746552034</v>
      </c>
      <c r="W15" s="11">
        <v>0</v>
      </c>
      <c r="X15" s="68">
        <f>S15/S6</f>
        <v>8.1920160563093647E-2</v>
      </c>
    </row>
    <row r="16" spans="1:24" ht="83.25" customHeight="1" thickBot="1" x14ac:dyDescent="0.3">
      <c r="A16" s="79"/>
      <c r="B16" s="80" t="s">
        <v>21</v>
      </c>
      <c r="C16" s="39">
        <v>2977</v>
      </c>
      <c r="D16" s="9">
        <f t="shared" si="0"/>
        <v>320.19999999999982</v>
      </c>
      <c r="E16" s="80">
        <v>2656.8</v>
      </c>
      <c r="F16" s="83">
        <f>C16/C6</f>
        <v>8.1195928475578508E-2</v>
      </c>
      <c r="G16" s="38">
        <v>23660.6</v>
      </c>
      <c r="H16" s="10">
        <f>G16-I16</f>
        <v>241.69999999999709</v>
      </c>
      <c r="I16" s="18">
        <v>23418.9</v>
      </c>
      <c r="J16" s="11">
        <f t="shared" si="2"/>
        <v>0.75484072454714934</v>
      </c>
      <c r="K16" s="11">
        <f t="shared" si="3"/>
        <v>8.8147018970189706</v>
      </c>
      <c r="L16" s="82">
        <f>G16/G6</f>
        <v>0.45584520921916816</v>
      </c>
      <c r="M16" s="39">
        <v>0</v>
      </c>
      <c r="N16" s="12">
        <f>M16-O16</f>
        <v>0</v>
      </c>
      <c r="O16" s="35">
        <v>0</v>
      </c>
      <c r="P16" s="11">
        <f t="shared" si="5"/>
        <v>0</v>
      </c>
      <c r="Q16" s="11">
        <v>0</v>
      </c>
      <c r="R16" s="36">
        <f>M16/M6</f>
        <v>0</v>
      </c>
      <c r="S16" s="38">
        <v>6165</v>
      </c>
      <c r="T16" s="69">
        <f>S16-U16</f>
        <v>61.699999999999818</v>
      </c>
      <c r="U16" s="65">
        <v>6103.3</v>
      </c>
      <c r="V16" s="66" t="e">
        <f t="shared" si="8"/>
        <v>#DIV/0!</v>
      </c>
      <c r="W16" s="11">
        <v>0</v>
      </c>
      <c r="X16" s="68">
        <f>S16/S6</f>
        <v>0.21631806650596325</v>
      </c>
    </row>
    <row r="17" spans="1:24" ht="65.25" customHeight="1" thickBot="1" x14ac:dyDescent="0.3">
      <c r="A17" s="79"/>
      <c r="B17" s="80" t="s">
        <v>22</v>
      </c>
      <c r="C17" s="39">
        <v>10577.9</v>
      </c>
      <c r="D17" s="9">
        <f t="shared" si="0"/>
        <v>8628.6</v>
      </c>
      <c r="E17" s="80">
        <v>1949.3</v>
      </c>
      <c r="F17" s="81">
        <f>C17/C6</f>
        <v>0.28850601673558007</v>
      </c>
      <c r="G17" s="33">
        <f>H17+I17</f>
        <v>11038.599999999999</v>
      </c>
      <c r="H17" s="10">
        <v>8859.9</v>
      </c>
      <c r="I17" s="18">
        <v>2178.6999999999998</v>
      </c>
      <c r="J17" s="98">
        <f t="shared" si="2"/>
        <v>1.0268062026284681</v>
      </c>
      <c r="K17" s="11">
        <f>I17/E17</f>
        <v>1.1176832709177653</v>
      </c>
      <c r="L17" s="82">
        <f>G17/G6</f>
        <v>0.21266970941086485</v>
      </c>
      <c r="M17" s="39">
        <v>9085.9</v>
      </c>
      <c r="N17" s="9">
        <f t="shared" si="4"/>
        <v>9085.9</v>
      </c>
      <c r="O17" s="35">
        <v>0</v>
      </c>
      <c r="P17" s="11">
        <f t="shared" si="5"/>
        <v>1.0255081885800066</v>
      </c>
      <c r="Q17" s="11">
        <f t="shared" si="6"/>
        <v>0</v>
      </c>
      <c r="R17" s="36">
        <f>M17/M6</f>
        <v>0.40041690354368015</v>
      </c>
      <c r="S17" s="38">
        <v>9270.7999999999993</v>
      </c>
      <c r="T17" s="69">
        <f t="shared" si="7"/>
        <v>9270.7999999999993</v>
      </c>
      <c r="U17" s="65">
        <v>0</v>
      </c>
      <c r="V17" s="66">
        <f t="shared" si="8"/>
        <v>1.020350212967345</v>
      </c>
      <c r="W17" s="11">
        <v>0</v>
      </c>
      <c r="X17" s="68">
        <f>S17/S6</f>
        <v>0.3252946522244094</v>
      </c>
    </row>
    <row r="18" spans="1:24" ht="55.5" customHeight="1" thickBot="1" x14ac:dyDescent="0.3">
      <c r="A18" s="79"/>
      <c r="B18" s="80" t="s">
        <v>23</v>
      </c>
      <c r="C18" s="39">
        <v>1889.9</v>
      </c>
      <c r="D18" s="9">
        <f t="shared" si="0"/>
        <v>429.96000000000004</v>
      </c>
      <c r="E18" s="80">
        <v>1459.94</v>
      </c>
      <c r="F18" s="83">
        <f>C18/C6</f>
        <v>5.1545913747395304E-2</v>
      </c>
      <c r="G18" s="40">
        <v>408</v>
      </c>
      <c r="H18" s="10">
        <f t="shared" si="1"/>
        <v>408</v>
      </c>
      <c r="I18" s="24">
        <v>0</v>
      </c>
      <c r="J18" s="11">
        <f t="shared" si="2"/>
        <v>0.94892548144013389</v>
      </c>
      <c r="K18" s="11">
        <v>0</v>
      </c>
      <c r="L18" s="82">
        <f>G18/G6</f>
        <v>7.8605295453801089E-3</v>
      </c>
      <c r="M18" s="39">
        <v>408</v>
      </c>
      <c r="N18" s="9">
        <f t="shared" si="4"/>
        <v>408</v>
      </c>
      <c r="O18" s="102">
        <v>0</v>
      </c>
      <c r="P18" s="11">
        <f t="shared" si="5"/>
        <v>1</v>
      </c>
      <c r="Q18" s="11">
        <v>0</v>
      </c>
      <c r="R18" s="36">
        <f>M18/M6</f>
        <v>1.798061795153166E-2</v>
      </c>
      <c r="S18" s="38">
        <v>408</v>
      </c>
      <c r="T18" s="69">
        <f t="shared" si="7"/>
        <v>408</v>
      </c>
      <c r="U18" s="65">
        <v>0</v>
      </c>
      <c r="V18" s="66">
        <f t="shared" si="8"/>
        <v>1</v>
      </c>
      <c r="W18" s="66"/>
      <c r="X18" s="68">
        <f>S18/S6</f>
        <v>1.4315940167791242E-2</v>
      </c>
    </row>
    <row r="19" spans="1:24" ht="48.75" hidden="1" thickBot="1" x14ac:dyDescent="0.3">
      <c r="A19" s="79"/>
      <c r="B19" s="80" t="s">
        <v>7</v>
      </c>
      <c r="C19" s="39">
        <v>1124.9000000000001</v>
      </c>
      <c r="D19" s="9">
        <f t="shared" si="0"/>
        <v>1124.9000000000001</v>
      </c>
      <c r="E19" s="80"/>
      <c r="F19" s="83">
        <v>1.7000000000000001E-2</v>
      </c>
      <c r="G19" s="38">
        <v>1198.75</v>
      </c>
      <c r="H19" s="10">
        <f t="shared" si="1"/>
        <v>1198.75</v>
      </c>
      <c r="I19" s="18"/>
      <c r="J19" s="11">
        <f t="shared" si="2"/>
        <v>1.065650280024891</v>
      </c>
      <c r="K19" s="11" t="e">
        <f t="shared" si="3"/>
        <v>#DIV/0!</v>
      </c>
      <c r="L19" s="82">
        <f t="shared" ref="L19:L20" si="12">G19/G14</f>
        <v>6.0881157948197053</v>
      </c>
      <c r="M19" s="39">
        <v>143.85</v>
      </c>
      <c r="N19" s="9">
        <f t="shared" si="4"/>
        <v>143.85</v>
      </c>
      <c r="O19" s="35"/>
      <c r="P19" s="11">
        <f t="shared" si="5"/>
        <v>0.12</v>
      </c>
      <c r="Q19" s="11" t="e">
        <f t="shared" si="6"/>
        <v>#DIV/0!</v>
      </c>
      <c r="R19" s="36"/>
      <c r="S19" s="38">
        <v>143.85</v>
      </c>
      <c r="T19" s="69">
        <f t="shared" si="7"/>
        <v>143.85</v>
      </c>
      <c r="U19" s="65"/>
      <c r="V19" s="66">
        <f t="shared" si="8"/>
        <v>1</v>
      </c>
      <c r="W19" s="66" t="e">
        <f t="shared" si="9"/>
        <v>#DIV/0!</v>
      </c>
      <c r="X19" s="68"/>
    </row>
    <row r="20" spans="1:24" ht="50.25" hidden="1" customHeight="1" thickBot="1" x14ac:dyDescent="0.3">
      <c r="A20" s="79"/>
      <c r="B20" s="80" t="s">
        <v>8</v>
      </c>
      <c r="C20" s="39"/>
      <c r="D20" s="9">
        <f t="shared" si="0"/>
        <v>0</v>
      </c>
      <c r="E20" s="59"/>
      <c r="F20" s="83">
        <v>5.0999999999999997E-2</v>
      </c>
      <c r="G20" s="38">
        <v>0</v>
      </c>
      <c r="H20" s="10">
        <f t="shared" si="1"/>
        <v>0</v>
      </c>
      <c r="I20" s="18"/>
      <c r="J20" s="11" t="e">
        <f t="shared" si="2"/>
        <v>#DIV/0!</v>
      </c>
      <c r="K20" s="11" t="e">
        <f t="shared" si="3"/>
        <v>#DIV/0!</v>
      </c>
      <c r="L20" s="82">
        <f t="shared" si="12"/>
        <v>0</v>
      </c>
      <c r="M20" s="39">
        <v>0</v>
      </c>
      <c r="N20" s="9">
        <f t="shared" si="4"/>
        <v>0</v>
      </c>
      <c r="O20" s="35"/>
      <c r="P20" s="11" t="e">
        <f t="shared" si="5"/>
        <v>#DIV/0!</v>
      </c>
      <c r="Q20" s="11" t="e">
        <f t="shared" si="6"/>
        <v>#DIV/0!</v>
      </c>
      <c r="R20" s="36"/>
      <c r="S20" s="38">
        <v>0</v>
      </c>
      <c r="T20" s="69">
        <f t="shared" si="7"/>
        <v>0</v>
      </c>
      <c r="U20" s="65"/>
      <c r="V20" s="66" t="e">
        <f t="shared" si="8"/>
        <v>#DIV/0!</v>
      </c>
      <c r="W20" s="66" t="e">
        <f t="shared" si="9"/>
        <v>#DIV/0!</v>
      </c>
      <c r="X20" s="68"/>
    </row>
    <row r="21" spans="1:24" ht="60" customHeight="1" x14ac:dyDescent="0.25">
      <c r="A21" s="84"/>
      <c r="B21" s="59" t="s">
        <v>24</v>
      </c>
      <c r="C21" s="47">
        <v>1252.5999999999999</v>
      </c>
      <c r="D21" s="41">
        <f>C21-E21</f>
        <v>62.599999999999909</v>
      </c>
      <c r="E21" s="41">
        <v>1190</v>
      </c>
      <c r="F21" s="85">
        <f>C21/C6</f>
        <v>3.4163930133862826E-2</v>
      </c>
      <c r="G21" s="42">
        <v>1780.1</v>
      </c>
      <c r="H21" s="10">
        <f>G21-I21</f>
        <v>1780.1</v>
      </c>
      <c r="I21" s="43">
        <v>0</v>
      </c>
      <c r="J21" s="44">
        <f>H21/D21</f>
        <v>28.436102236421764</v>
      </c>
      <c r="K21" s="44">
        <f>I21/E21</f>
        <v>0</v>
      </c>
      <c r="L21" s="86">
        <f>G21/G6</f>
        <v>3.4295413342478265E-2</v>
      </c>
      <c r="M21" s="45">
        <v>1733.9</v>
      </c>
      <c r="N21" s="9">
        <f>M21-O21</f>
        <v>1733.9</v>
      </c>
      <c r="O21" s="46">
        <v>0</v>
      </c>
      <c r="P21" s="11">
        <f>N21/H21</f>
        <v>0.97404640188753455</v>
      </c>
      <c r="Q21" s="11" t="e">
        <f>O21/I21</f>
        <v>#DIV/0!</v>
      </c>
      <c r="R21" s="28">
        <f>M21/M6</f>
        <v>7.6413219279805752E-2</v>
      </c>
      <c r="S21" s="47">
        <v>1613.2</v>
      </c>
      <c r="T21" s="87">
        <f>S21-U21</f>
        <v>1613.2</v>
      </c>
      <c r="U21" s="88">
        <v>0</v>
      </c>
      <c r="V21" s="89">
        <f>T21/N21</f>
        <v>0.93038814233808176</v>
      </c>
      <c r="W21" s="11">
        <v>0</v>
      </c>
      <c r="X21" s="90">
        <f>S21/S8</f>
        <v>7.9325741035778219E-2</v>
      </c>
    </row>
    <row r="22" spans="1:24" ht="60" customHeight="1" x14ac:dyDescent="0.25">
      <c r="A22" s="71"/>
      <c r="B22" s="51" t="s">
        <v>25</v>
      </c>
      <c r="C22" s="29">
        <v>5</v>
      </c>
      <c r="D22" s="41">
        <f t="shared" ref="D22:D23" si="13">C22-E22</f>
        <v>5</v>
      </c>
      <c r="E22" s="41">
        <v>0</v>
      </c>
      <c r="F22" s="50">
        <f>C22/C6</f>
        <v>1.3637206663684665E-4</v>
      </c>
      <c r="G22" s="48"/>
      <c r="H22" s="49"/>
      <c r="I22" s="18"/>
      <c r="J22" s="50"/>
      <c r="K22" s="50"/>
      <c r="L22" s="50"/>
      <c r="M22" s="29"/>
      <c r="N22" s="51"/>
      <c r="O22" s="18"/>
      <c r="P22" s="50"/>
      <c r="Q22" s="50"/>
      <c r="R22" s="50"/>
      <c r="S22" s="29"/>
      <c r="T22" s="69"/>
      <c r="U22" s="65"/>
      <c r="V22" s="66"/>
      <c r="W22" s="50"/>
      <c r="X22" s="68"/>
    </row>
    <row r="23" spans="1:24" ht="62.25" customHeight="1" x14ac:dyDescent="0.25">
      <c r="A23" s="91"/>
      <c r="B23" s="92" t="s">
        <v>26</v>
      </c>
      <c r="C23" s="93">
        <v>2</v>
      </c>
      <c r="D23" s="41">
        <f t="shared" si="13"/>
        <v>2</v>
      </c>
      <c r="E23" s="41">
        <v>0</v>
      </c>
      <c r="F23" s="85">
        <f t="shared" ref="F23" si="14">C23/C8</f>
        <v>8.1434219473364917E-5</v>
      </c>
      <c r="G23" s="94"/>
      <c r="H23" s="91"/>
      <c r="I23" s="91"/>
      <c r="J23" s="91"/>
      <c r="K23" s="91"/>
      <c r="L23" s="91"/>
      <c r="M23" s="94"/>
      <c r="N23" s="91"/>
      <c r="O23" s="91"/>
      <c r="P23" s="91"/>
      <c r="Q23" s="91"/>
      <c r="R23" s="91"/>
      <c r="S23" s="94"/>
      <c r="T23" s="91"/>
      <c r="U23" s="91"/>
      <c r="V23" s="91"/>
      <c r="W23" s="91"/>
      <c r="X23" s="91"/>
    </row>
    <row r="24" spans="1:24" ht="16.5" thickBot="1" x14ac:dyDescent="0.3">
      <c r="A24" s="79"/>
      <c r="B24" s="80" t="s">
        <v>9</v>
      </c>
      <c r="C24" s="38">
        <v>12104.7</v>
      </c>
      <c r="D24" s="51">
        <f>C24-E24</f>
        <v>11803.800000000001</v>
      </c>
      <c r="E24" s="51">
        <v>300.89999999999998</v>
      </c>
      <c r="F24" s="50">
        <f>C24/C6</f>
        <v>0.33014859100380756</v>
      </c>
      <c r="G24" s="40">
        <v>8735.2000000000007</v>
      </c>
      <c r="H24" s="52">
        <f>G24-I24</f>
        <v>8434.3000000000011</v>
      </c>
      <c r="I24" s="53">
        <v>300.89999999999998</v>
      </c>
      <c r="J24" s="54">
        <f t="shared" si="2"/>
        <v>0.71454107999118932</v>
      </c>
      <c r="K24" s="54">
        <f t="shared" si="3"/>
        <v>1</v>
      </c>
      <c r="L24" s="83">
        <f>G24/G6</f>
        <v>0.16829239628628515</v>
      </c>
      <c r="M24" s="131">
        <v>8641.2000000000007</v>
      </c>
      <c r="N24" s="55">
        <f>M24-O24</f>
        <v>8340.3000000000011</v>
      </c>
      <c r="O24" s="56">
        <v>300.89999999999998</v>
      </c>
      <c r="P24" s="54">
        <f t="shared" si="5"/>
        <v>0.98885503242711315</v>
      </c>
      <c r="Q24" s="54">
        <f t="shared" si="6"/>
        <v>1</v>
      </c>
      <c r="R24" s="57">
        <f>M24/M6</f>
        <v>0.38081891137935142</v>
      </c>
      <c r="S24" s="58">
        <v>8163.3</v>
      </c>
      <c r="T24" s="52">
        <f>S24-U24</f>
        <v>8159.8</v>
      </c>
      <c r="U24" s="95">
        <v>3.5</v>
      </c>
      <c r="V24" s="96">
        <f t="shared" si="8"/>
        <v>0.97835809263455742</v>
      </c>
      <c r="W24" s="96">
        <f t="shared" si="9"/>
        <v>1.1631771352608841E-2</v>
      </c>
      <c r="X24" s="96">
        <f>S24/S6</f>
        <v>0.28643459404835842</v>
      </c>
    </row>
    <row r="25" spans="1:24" x14ac:dyDescent="0.25">
      <c r="G25" s="2"/>
      <c r="H25" s="2"/>
      <c r="I25" s="2"/>
      <c r="J25" s="2"/>
      <c r="K25" s="2"/>
    </row>
  </sheetData>
  <mergeCells count="29">
    <mergeCell ref="V3:W3"/>
    <mergeCell ref="V4:W4"/>
    <mergeCell ref="X3:X4"/>
    <mergeCell ref="R3:R4"/>
    <mergeCell ref="S3:S4"/>
    <mergeCell ref="L6:L7"/>
    <mergeCell ref="M6:M7"/>
    <mergeCell ref="S6:S7"/>
    <mergeCell ref="A3:A4"/>
    <mergeCell ref="B3:B4"/>
    <mergeCell ref="F3:F4"/>
    <mergeCell ref="G3:G4"/>
    <mergeCell ref="L3:L4"/>
    <mergeCell ref="M3:M4"/>
    <mergeCell ref="A6:A7"/>
    <mergeCell ref="B6:B7"/>
    <mergeCell ref="C6:C7"/>
    <mergeCell ref="F6:F7"/>
    <mergeCell ref="G6:G7"/>
    <mergeCell ref="J3:K3"/>
    <mergeCell ref="P3:Q3"/>
    <mergeCell ref="M8:M9"/>
    <mergeCell ref="S8:S9"/>
    <mergeCell ref="A8:A9"/>
    <mergeCell ref="B8:B9"/>
    <mergeCell ref="C8:C9"/>
    <mergeCell ref="F8:F9"/>
    <mergeCell ref="G8:G9"/>
    <mergeCell ref="L8:L9"/>
  </mergeCells>
  <pageMargins left="0.25" right="0.25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2021-11-01T07:45:39Z</dcterms:modified>
</cp:coreProperties>
</file>